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627DD1E-2FBA-49E4-8124-6B3BC7ECEF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0" l="1"/>
  <c r="F11" i="20" s="1"/>
  <c r="E10" i="20"/>
  <c r="E11" i="20" s="1"/>
  <c r="D10" i="20"/>
  <c r="D11" i="20" s="1"/>
  <c r="L26" i="16" l="1"/>
  <c r="M26" i="16"/>
  <c r="N26" i="16"/>
  <c r="L56" i="16"/>
  <c r="M56" i="16"/>
  <c r="N56" i="16"/>
  <c r="L67" i="16"/>
  <c r="M67" i="16"/>
  <c r="N67" i="16"/>
  <c r="L60" i="16"/>
  <c r="M60" i="16"/>
  <c r="N60" i="16"/>
  <c r="L89" i="16"/>
  <c r="M89" i="16"/>
  <c r="N89" i="16"/>
  <c r="L40" i="16" l="1"/>
  <c r="M40" i="16"/>
  <c r="N40" i="16"/>
  <c r="L44" i="16"/>
  <c r="M44" i="16"/>
  <c r="N44" i="16"/>
  <c r="L86" i="16"/>
  <c r="M86" i="16"/>
  <c r="N86" i="16"/>
  <c r="N63" i="16"/>
  <c r="M63" i="16"/>
  <c r="L63" i="16"/>
  <c r="L18" i="16"/>
  <c r="M18" i="16"/>
  <c r="N18" i="16"/>
  <c r="L31" i="16"/>
  <c r="M31" i="16"/>
  <c r="N31" i="16"/>
  <c r="L22" i="16"/>
  <c r="M22" i="16"/>
  <c r="N22" i="16"/>
  <c r="L79" i="16"/>
  <c r="M79" i="16"/>
  <c r="N79" i="16"/>
  <c r="I9" i="15"/>
  <c r="I10" i="15" s="1"/>
  <c r="H9" i="15"/>
  <c r="H10" i="15" s="1"/>
  <c r="G9" i="15"/>
  <c r="G10" i="15" s="1"/>
  <c r="N70" i="16" l="1"/>
  <c r="M70" i="16"/>
  <c r="L70" i="16"/>
  <c r="L48" i="16"/>
  <c r="M48" i="16"/>
  <c r="N48" i="16"/>
  <c r="N76" i="16"/>
  <c r="M76" i="16"/>
  <c r="L76" i="16"/>
  <c r="M71" i="16" l="1"/>
  <c r="L71" i="16"/>
  <c r="N71" i="16"/>
  <c r="L92" i="16"/>
  <c r="M92" i="16"/>
  <c r="N92" i="16"/>
  <c r="N49" i="16" l="1"/>
  <c r="M49" i="16"/>
  <c r="L49" i="16"/>
  <c r="L93" i="16"/>
  <c r="M93" i="16"/>
  <c r="N93" i="16"/>
  <c r="E9" i="12" l="1"/>
  <c r="L94" i="16" l="1"/>
  <c r="N5" i="12" s="1"/>
  <c r="M94" i="16"/>
  <c r="D5" i="12" s="1"/>
  <c r="N94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<sst xmlns="http://schemas.openxmlformats.org/spreadsheetml/2006/main" count="495" uniqueCount="320">
  <si>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</si>
  <si>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</si>
  <si>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</si>
  <si>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</si>
  <si>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</si>
  <si>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</si>
  <si>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</si>
  <si>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</si>
  <si>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</si>
  <si>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</si>
  <si>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</si>
  <si>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</si>
  <si>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</si>
  <si>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</si>
  <si>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</si>
  <si>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</si>
  <si>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</si>
  <si>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</si>
  <si>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</si>
  <si>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</si>
  <si>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</si>
  <si>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</si>
  <si>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</si>
  <si>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</si>
  <si>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</si>
  <si>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</si>
  <si>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</si>
  <si>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</si>
  <si>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</si>
  <si>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</si>
  <si>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</si>
  <si>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</si>
  <si>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</si>
  <si>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</si>
  <si>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</si>
  <si>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</si>
  <si>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</si>
  <si>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</si>
  <si>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</si>
  <si>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</si>
  <si>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</si>
  <si>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</si>
  <si>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</si>
  <si>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</si>
  <si>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</si>
  <si>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</si>
  <si>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</si>
  <si>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</si>
  <si>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</si>
  <si>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</si>
  <si>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</si>
  <si>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</si>
  <si>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</si>
  <si>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</si>
  <si>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</si>
  <si>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</si>
  <si>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</si>
  <si>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</si>
  <si>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</si>
  <si>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</si>
  <si>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</si>
  <si>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</si>
  <si>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</si>
  <si>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</si>
  <si>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</si>
  <si>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</si>
  <si>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</si>
  <si>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</si>
  <si>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</si>
  <si>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</si>
  <si>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</si>
  <si>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</si>
  <si>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</si>
  <si>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</si>
  <si>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</si>
  <si>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</si>
  <si>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</si>
  <si>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</si>
  <si>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</si>
  <si>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</si>
  <si>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</si>
  <si>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</si>
  <si>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</si>
  <si>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</si>
  <si>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</si>
  <si>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</si>
  <si>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</si>
  <si>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</si>
  <si>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</si>
  <si>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</si>
  <si>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</si>
  <si>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</si>
  <si>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</si>
  <si>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</si>
  <si>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</si>
  <si>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</si>
  <si>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</si>
  <si>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</si>
  <si>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</si>
  <si>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</si>
  <si>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</si>
  <si>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</si>
  <si>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</si>
  <si>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</si>
  <si>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</si>
  <si>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</si>
  <si>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</si>
  <si>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</si>
  <si>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</si>
  <si>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</si>
  <si>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</si>
  <si>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</si>
  <si>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</si>
  <si>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</si>
  <si>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</si>
  <si>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</si>
  <si>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</si>
  <si>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</si>
  <si>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</si>
  <si>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</si>
  <si>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</si>
  <si>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</si>
  <si>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</si>
  <si>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</si>
  <si>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</si>
  <si>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</si>
  <si>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</si>
  <si>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</si>
  <si>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</si>
  <si>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</si>
  <si>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</si>
  <si>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</si>
  <si>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</si>
  <si>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</si>
  <si>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</si>
  <si>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</si>
  <si>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</si>
  <si>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</si>
  <si>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</si>
  <si>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</si>
  <si>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</si>
  <si>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</si>
  <si>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</si>
  <si>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</si>
  <si>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</si>
  <si>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</si>
  <si>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</si>
  <si>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</si>
  <si>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</si>
  <si>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</si>
  <si>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</si>
  <si>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</si>
  <si>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</si>
  <si>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</si>
  <si>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</si>
  <si>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</si>
  <si>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</si>
  <si>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</si>
  <si>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</si>
  <si>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</si>
  <si>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</si>
  <si>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</si>
  <si>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</si>
  <si>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</si>
  <si>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</si>
  <si>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</si>
  <si>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</si>
  <si>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</si>
  <si>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</si>
  <si>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</si>
  <si>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</si>
  <si>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</si>
  <si>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</si>
  <si>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</si>
  <si>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</si>
  <si>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</si>
  <si>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</si>
  <si>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</si>
  <si>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</si>
  <si>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</si>
  <si>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</si>
  <si>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</si>
  <si>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</si>
  <si>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</si>
  <si>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</si>
  <si>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</si>
  <si>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</si>
  <si>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</si>
  <si>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</si>
  <si>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</si>
  <si>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</si>
  <si>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</si>
  <si>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</si>
  <si>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</si>
  <si>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</si>
  <si>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</si>
  <si>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</si>
  <si>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</si>
  <si>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</si>
  <si>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</si>
  <si>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</si>
  <si>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</si>
  <si>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</si>
  <si>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</si>
  <si>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</si>
  <si>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</si>
  <si>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</si>
  <si>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</si>
  <si>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</si>
  <si>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</si>
  <si>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</si>
  <si>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</si>
  <si>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</si>
  <si>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</si>
  <si>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</si>
  <si>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</si>
  <si>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</si>
  <si>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</si>
  <si>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</si>
  <si>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</si>
  <si>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</si>
  <si>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</si>
  <si>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</si>
  <si>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</si>
  <si>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</si>
  <si>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</si>
  <si>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</si>
  <si>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</si>
  <si>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</si>
  <si>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</si>
  <si>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</si>
  <si>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</si>
  <si>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</si>
  <si>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</si>
  <si>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</si>
  <si>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</si>
  <si>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</si>
  <si>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</si>
  <si>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</si>
  <si>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</si>
  <si>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</si>
  <si>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</si>
  <si>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</si>
  <si>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</si>
  <si>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</si>
  <si>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</si>
  <si>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</si>
  <si>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</si>
  <si>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</si>
  <si>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</si>
  <si>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</si>
  <si>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</si>
  <si>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</si>
  <si>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</si>
  <si>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</si>
  <si>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</si>
  <si>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</si>
  <si>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</si>
  <si>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</si>
  <si>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</si>
  <si>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</si>
  <si>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</si>
  <si>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</si>
  <si>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</si>
  <si>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</si>
  <si>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</si>
  <si>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</si>
  <si>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</si>
  <si>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</si>
  <si>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</si>
  <si>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</si>
  <si>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</si>
  <si>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</si>
  <si>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</si>
  <si>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</si>
  <si>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</si>
  <si>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</si>
  <si>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</si>
  <si>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</si>
  <si>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</si>
  <si>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</si>
  <si>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</si>
  <si>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</si>
  <si>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</si>
  <si>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</si>
  <si>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</si>
  <si>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</si>
  <si>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</si>
  <si>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</si>
  <si>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special orders</t>
  </si>
  <si>
    <t>Iraqi For Tufted Carpets</t>
  </si>
  <si>
    <t>IITC</t>
  </si>
  <si>
    <t>Total of Insurance Sector</t>
  </si>
  <si>
    <t>Asia Cell Telecommunication</t>
  </si>
  <si>
    <t>TASC</t>
  </si>
  <si>
    <t>Total Of Money Service Sector</t>
  </si>
  <si>
    <t xml:space="preserve">Total </t>
  </si>
  <si>
    <t xml:space="preserve">Babil Animal &amp; Vegetable Production </t>
  </si>
  <si>
    <t>ABAP</t>
  </si>
  <si>
    <t>International Development Bank</t>
  </si>
  <si>
    <t>BIDB</t>
  </si>
  <si>
    <t>Bulletin No (95)</t>
  </si>
  <si>
    <t>ISX Trading Indices of Tuesday 2/6/2026</t>
  </si>
  <si>
    <t>Tuesday 2/6/2026</t>
  </si>
  <si>
    <t>Iraq Stock Exchange not trading companies of Tuesday 2/6/2026</t>
  </si>
  <si>
    <t xml:space="preserve">OTC Platform Trading Bulletin No (95) </t>
  </si>
  <si>
    <t xml:space="preserve">Undisclosed Platform Companies Bulletin No (95) </t>
  </si>
  <si>
    <t>Second Platform Market Bulletin No (95)</t>
  </si>
  <si>
    <t xml:space="preserve">Regular Market Bulletin No (95) </t>
  </si>
  <si>
    <t>Dar Al-Salam for Insurance</t>
  </si>
  <si>
    <t>NDSA</t>
  </si>
  <si>
    <t>Non Iraqis' Bulletin  Tuesday  Jun 2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</si>
  <si>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</si>
  <si>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</si>
  <si>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</si>
  <si>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</si>
  <si>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</si>
  <si>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</si>
  <si>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</si>
  <si>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Elaf Brokerage Company executed a deliberate cross order on the shares of Al Qurtas Bank Company with a number of shares (20,612,000,000) shares with a value of (20,612,000,000)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</si>
</sst>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8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0" fontId="77" fillId="0" borderId="134" xfId="0" applyFont="1" applyBorder="1" applyAlignment="1">
      <alignment horizontal="center" vertical="center" wrapText="1"/>
    </xf>
    <xf numFmtId="1" fontId="6" fillId="0" borderId="134" xfId="0" applyNumberFormat="1" applyFont="1" applyBorder="1" applyAlignment="1">
      <alignment horizontal="center" vertical="center"/>
    </xf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34" xfId="0" applyFont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165" fontId="77" fillId="0" borderId="134" xfId="0" applyNumberFormat="1" applyFont="1" applyBorder="1" applyAlignment="1">
      <alignment horizontal="center" vertical="center"/>
    </xf>
    <xf numFmtId="0" fontId="8" fillId="0" borderId="140" xfId="1" applyFont="1" applyBorder="1" applyAlignment="1">
      <alignment vertical="center"/>
    </xf>
    <xf numFmtId="3" fontId="8" fillId="0" borderId="134" xfId="0" applyNumberFormat="1" applyFont="1" applyBorder="1" applyAlignment="1">
      <alignment horizontal="center" vertical="center"/>
    </xf>
    <xf numFmtId="0" fontId="8" fillId="59" borderId="134" xfId="1" applyFont="1" applyFill="1" applyBorder="1" applyAlignment="1">
      <alignment vertical="center"/>
    </xf>
    <xf numFmtId="3" fontId="8" fillId="59" borderId="134" xfId="0" applyNumberFormat="1" applyFont="1" applyFill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3" xfId="0" applyNumberFormat="1" applyFont="1" applyFill="1" applyBorder="1" applyAlignment="1">
      <alignment horizontal="left" vertical="center" wrapText="1"/>
    </xf>
    <xf numFmtId="164" fontId="77" fillId="3" borderId="100" xfId="0" applyNumberFormat="1" applyFont="1" applyFill="1" applyBorder="1" applyAlignment="1">
      <alignment horizontal="left" vertical="center" wrapText="1"/>
    </xf>
    <xf numFmtId="164" fontId="77" fillId="3" borderId="135" xfId="0" applyNumberFormat="1" applyFont="1" applyFill="1" applyBorder="1" applyAlignment="1">
      <alignment horizontal="left"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9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8" fillId="59" borderId="133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40" xfId="0" applyFont="1" applyFill="1" applyBorder="1" applyAlignment="1">
      <alignment vertical="center" wrapText="1"/>
    </xf>
    <xf numFmtId="0" fontId="83" fillId="60" borderId="140" xfId="0" applyFont="1" applyFill="1" applyBorder="1" applyAlignment="1">
      <alignment horizontal="center" vertical="center" wrapText="1"/>
    </xf>
    <xf numFmtId="1" fontId="85" fillId="4" borderId="140" xfId="1500" applyNumberFormat="1" applyFont="1" applyFill="1" applyBorder="1" applyAlignment="1">
      <alignment horizontal="center" vertical="center" wrapText="1"/>
    </xf>
    <xf numFmtId="167" fontId="85" fillId="60" borderId="140" xfId="1500" applyNumberFormat="1" applyFont="1" applyFill="1" applyBorder="1" applyAlignment="1">
      <alignment horizontal="center" vertical="center" wrapText="1"/>
    </xf>
    <xf numFmtId="0" fontId="83" fillId="0" borderId="133" xfId="0" applyFont="1" applyBorder="1" applyAlignment="1">
      <alignment horizontal="center" vertical="center"/>
    </xf>
    <xf numFmtId="0" fontId="83" fillId="0" borderId="139" xfId="0" applyFont="1" applyBorder="1" applyAlignment="1">
      <alignment horizontal="center" vertical="center"/>
    </xf>
    <xf numFmtId="0" fontId="83" fillId="0" borderId="135" xfId="0" applyFont="1" applyBorder="1" applyAlignment="1">
      <alignment horizontal="center" vertical="center"/>
    </xf>
    <xf numFmtId="0" fontId="83" fillId="0" borderId="134" xfId="5" applyFont="1" applyBorder="1" applyAlignment="1">
      <alignment vertical="center"/>
    </xf>
    <xf numFmtId="1" fontId="83" fillId="0" borderId="134" xfId="1500" applyNumberFormat="1" applyFont="1" applyBorder="1" applyAlignment="1">
      <alignment horizontal="center" vertical="center"/>
    </xf>
    <xf numFmtId="167" fontId="83" fillId="0" borderId="134" xfId="1500" applyNumberFormat="1" applyFont="1" applyBorder="1" applyAlignment="1">
      <alignment horizontal="center" vertical="center"/>
    </xf>
    <xf numFmtId="0" fontId="83" fillId="0" borderId="133" xfId="0" applyFont="1" applyBorder="1" applyAlignment="1">
      <alignment vertical="center"/>
    </xf>
    <xf numFmtId="0" fontId="79" fillId="0" borderId="135" xfId="0" applyFont="1" applyBorder="1"/>
    <xf numFmtId="0" fontId="83" fillId="0" borderId="133" xfId="0" applyFont="1" applyBorder="1" applyAlignment="1">
      <alignment horizontal="left" vertical="center"/>
    </xf>
    <xf numFmtId="0" fontId="83" fillId="0" borderId="135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167" fontId="78" fillId="0" borderId="0" xfId="1500" applyNumberFormat="1" applyFont="1"/>
    <xf numFmtId="167" fontId="79" fillId="0" borderId="0" xfId="1500" applyNumberFormat="1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1276350</xdr:colOff>
      <xdr:row>0</xdr:row>
      <xdr:rowOff>28575</xdr:rowOff>
    </xdr:from>
    <xdr:to>
      <xdr:col>13</xdr:col>
      <xdr:colOff>2428876</xdr:colOff>
      <xdr:row>3</xdr:row>
      <xdr:rowOff>52797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8575"/>
          <a:ext cx="1152526" cy="1119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41413</xdr:rowOff>
    </xdr:from>
    <xdr:to>
      <xdr:col>6</xdr:col>
      <xdr:colOff>1300369</xdr:colOff>
      <xdr:row>20</xdr:row>
      <xdr:rowOff>607072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9745982-9F4F-4428-BBFC-4C13052DA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022" y="4779065"/>
          <a:ext cx="5913782" cy="2801964"/>
        </a:xfrm>
        <a:prstGeom prst="rect">
          <a:avLst/>
        </a:prstGeom>
      </xdr:spPr>
    </xdr:pic>
    <xdr:clientData/>
  </xdr:twoCellAnchor>
  <xdr:twoCellAnchor editAs="oneCell">
    <xdr:from>
      <xdr:col>6</xdr:col>
      <xdr:colOff>1308652</xdr:colOff>
      <xdr:row>15</xdr:row>
      <xdr:rowOff>41413</xdr:rowOff>
    </xdr:from>
    <xdr:to>
      <xdr:col>13</xdr:col>
      <xdr:colOff>2476500</xdr:colOff>
      <xdr:row>20</xdr:row>
      <xdr:rowOff>604630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A4A16E6-C4C1-61DA-C370-FC23EE84A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45087" y="4779065"/>
          <a:ext cx="6062870" cy="2799522"/>
        </a:xfrm>
        <a:prstGeom prst="rect">
          <a:avLst/>
        </a:prstGeom>
      </xdr:spPr>
    </xdr:pic>
    <xdr:clientData/>
  </xdr:twoCellAnchor>
  <xdr:twoCellAnchor editAs="oneCell">
    <xdr:from>
      <xdr:col>11</xdr:col>
      <xdr:colOff>8283</xdr:colOff>
      <xdr:row>6</xdr:row>
      <xdr:rowOff>8283</xdr:rowOff>
    </xdr:from>
    <xdr:to>
      <xdr:col>13</xdr:col>
      <xdr:colOff>2468217</xdr:colOff>
      <xdr:row>14</xdr:row>
      <xdr:rowOff>8283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0CDF3E6-30B9-8B6A-661E-B0BAA2510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03196" y="1913283"/>
          <a:ext cx="3296478" cy="25179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1</xdr:rowOff>
    </xdr:from>
    <xdr:to>
      <xdr:col>6</xdr:col>
      <xdr:colOff>8281</xdr:colOff>
      <xdr:row>29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D29910-F0D1-0808-FED1-079295852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6"/>
          <a:ext cx="4861891" cy="2832652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1416326</xdr:colOff>
      <xdr:row>29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03B534-03E5-0C58-4975-49FB92EB5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4994413" cy="28326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71</xdr:row>
      <xdr:rowOff>28256</xdr:rowOff>
    </xdr:from>
    <xdr:to>
      <xdr:col>13</xdr:col>
      <xdr:colOff>1522971</xdr:colOff>
      <xdr:row>71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49</xdr:row>
      <xdr:rowOff>23547</xdr:rowOff>
    </xdr:from>
    <xdr:to>
      <xdr:col>13</xdr:col>
      <xdr:colOff>1497013</xdr:colOff>
      <xdr:row>49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1114425</xdr:colOff>
      <xdr:row>0</xdr:row>
      <xdr:rowOff>0</xdr:rowOff>
    </xdr:from>
    <xdr:to>
      <xdr:col>5</xdr:col>
      <xdr:colOff>1076325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4A90867-F87E-46DA-A632-7C8A7817A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0"/>
          <a:ext cx="12477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3"/>
  <sheetViews>
    <sheetView tabSelected="1" zoomScale="115" zoomScaleNormal="115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6.25" customHeight="1">
      <c r="B1" s="148" t="s">
        <v>0</v>
      </c>
      <c r="C1" s="149"/>
      <c r="D1" s="150"/>
      <c r="E1" s="151"/>
      <c r="F1" s="152"/>
      <c r="G1" s="152"/>
      <c r="H1" s="152"/>
      <c r="I1" s="152"/>
      <c r="J1" s="152"/>
      <c r="K1" s="153"/>
      <c r="L1" s="19"/>
      <c r="M1" s="19"/>
      <c r="N1" s="19"/>
    </row>
    <row r="2" spans="2:15" ht="26.25" customHeight="1">
      <c r="B2" s="161" t="s">
        <v>301</v>
      </c>
      <c r="C2" s="162"/>
      <c r="D2" s="16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54" t="s">
        <v>302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6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57" t="s">
        <v>63</v>
      </c>
      <c r="C5" s="158"/>
      <c r="D5" s="159">
        <f>'Bullient '!M94+OTC!H10</f>
        <v>21667139113</v>
      </c>
      <c r="E5" s="160"/>
      <c r="F5" s="23"/>
      <c r="G5" s="157" t="s">
        <v>64</v>
      </c>
      <c r="H5" s="158"/>
      <c r="I5" s="159">
        <f>'Bullient '!N94+OTC!I10</f>
        <v>21684216033.580002</v>
      </c>
      <c r="J5" s="160"/>
      <c r="K5" s="24"/>
      <c r="L5" s="157" t="s">
        <v>8</v>
      </c>
      <c r="M5" s="158"/>
      <c r="N5" s="25">
        <f>'Bullient '!L94+OTC!G10</f>
        <v>1217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64"/>
      <c r="L6" s="165"/>
      <c r="M6" s="166"/>
      <c r="N6" s="28"/>
    </row>
    <row r="7" spans="2:15" ht="24.95" customHeight="1">
      <c r="B7" s="167" t="s">
        <v>1</v>
      </c>
      <c r="C7" s="168"/>
      <c r="D7" s="169"/>
      <c r="E7" s="29">
        <v>949.39</v>
      </c>
      <c r="F7" s="30"/>
      <c r="G7" s="167" t="s">
        <v>5</v>
      </c>
      <c r="H7" s="168"/>
      <c r="I7" s="169"/>
      <c r="J7" s="29">
        <v>1208.53</v>
      </c>
      <c r="K7" s="133"/>
      <c r="L7" s="134"/>
      <c r="M7" s="135"/>
      <c r="N7" s="18"/>
    </row>
    <row r="8" spans="2:15" ht="24.95" customHeight="1">
      <c r="B8" s="167" t="s">
        <v>2</v>
      </c>
      <c r="C8" s="168"/>
      <c r="D8" s="169"/>
      <c r="E8" s="29">
        <v>948.08</v>
      </c>
      <c r="F8" s="31"/>
      <c r="G8" s="167" t="s">
        <v>6</v>
      </c>
      <c r="H8" s="168"/>
      <c r="I8" s="169"/>
      <c r="J8" s="29">
        <v>1193.54</v>
      </c>
      <c r="K8" s="133"/>
      <c r="L8" s="134"/>
      <c r="M8" s="135"/>
      <c r="N8" s="18"/>
    </row>
    <row r="9" spans="2:15" ht="24.95" customHeight="1">
      <c r="B9" s="139" t="s">
        <v>3</v>
      </c>
      <c r="C9" s="140"/>
      <c r="D9" s="141"/>
      <c r="E9" s="252">
        <f>((E7/E8)-1)*100</f>
        <v>0.13817399375579686</v>
      </c>
      <c r="F9" s="31"/>
      <c r="G9" s="139" t="s">
        <v>3</v>
      </c>
      <c r="H9" s="140"/>
      <c r="I9" s="141"/>
      <c r="J9" s="252">
        <f>((J7/J8)-1)*100</f>
        <v>1.2559277443571215</v>
      </c>
      <c r="K9" s="133"/>
      <c r="L9" s="134"/>
      <c r="M9" s="135"/>
      <c r="N9" s="18"/>
    </row>
    <row r="10" spans="2:15" ht="24.95" customHeight="1">
      <c r="B10" s="139" t="s">
        <v>4</v>
      </c>
      <c r="C10" s="140"/>
      <c r="D10" s="141"/>
      <c r="E10" s="252">
        <f>E7-E8</f>
        <v>1.3099999999999454</v>
      </c>
      <c r="F10" s="21"/>
      <c r="G10" s="139" t="s">
        <v>4</v>
      </c>
      <c r="H10" s="140"/>
      <c r="I10" s="141"/>
      <c r="J10" s="252">
        <f>J7-J8</f>
        <v>14.990000000000009</v>
      </c>
      <c r="K10" s="133"/>
      <c r="L10" s="134"/>
      <c r="M10" s="135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0"/>
      <c r="L11" s="134"/>
      <c r="M11" s="135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38</v>
      </c>
      <c r="I12" s="39" t="s">
        <v>65</v>
      </c>
      <c r="J12" s="38">
        <v>13</v>
      </c>
      <c r="K12" s="133"/>
      <c r="L12" s="134"/>
      <c r="M12" s="135"/>
      <c r="N12" s="18"/>
      <c r="O12" s="32"/>
    </row>
    <row r="13" spans="2:15" ht="24.95" customHeight="1">
      <c r="B13" s="37" t="s">
        <v>69</v>
      </c>
      <c r="C13" s="38">
        <v>50</v>
      </c>
      <c r="D13" s="39" t="s">
        <v>65</v>
      </c>
      <c r="E13" s="38">
        <v>1</v>
      </c>
      <c r="F13" s="30"/>
      <c r="G13" s="136" t="s">
        <v>67</v>
      </c>
      <c r="H13" s="137"/>
      <c r="I13" s="138"/>
      <c r="J13" s="38">
        <v>14</v>
      </c>
      <c r="K13" s="133"/>
      <c r="L13" s="134"/>
      <c r="M13" s="135"/>
      <c r="N13" s="18"/>
      <c r="O13" s="32"/>
    </row>
    <row r="14" spans="2:15" ht="24.95" customHeight="1">
      <c r="B14" s="139" t="s">
        <v>82</v>
      </c>
      <c r="C14" s="140" t="s">
        <v>10</v>
      </c>
      <c r="D14" s="141" t="s">
        <v>10</v>
      </c>
      <c r="E14" s="38">
        <v>6</v>
      </c>
      <c r="F14" s="21"/>
      <c r="G14" s="142" t="s">
        <v>68</v>
      </c>
      <c r="H14" s="143"/>
      <c r="I14" s="144"/>
      <c r="J14" s="38">
        <v>10</v>
      </c>
      <c r="K14" s="133"/>
      <c r="L14" s="134"/>
      <c r="M14" s="135"/>
      <c r="N14" s="26"/>
      <c r="O14" s="32"/>
    </row>
    <row r="15" spans="2:15" ht="24.95" customHeight="1">
      <c r="B15" s="139" t="s">
        <v>66</v>
      </c>
      <c r="C15" s="140" t="s">
        <v>11</v>
      </c>
      <c r="D15" s="141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7"/>
      <c r="O16" s="32"/>
    </row>
    <row r="17" spans="1:21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7"/>
      <c r="O17" s="32"/>
    </row>
    <row r="18" spans="1:21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21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s="18" customFormat="1" ht="48" customHeight="1"/>
    <row r="22" spans="1:21" s="18" customFormat="1" ht="48" customHeight="1">
      <c r="B22" s="118" t="s">
        <v>289</v>
      </c>
      <c r="C22" s="145" t="s">
        <v>319</v>
      </c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7"/>
      <c r="O22" s="1"/>
      <c r="P22" s="1"/>
      <c r="Q22" s="1"/>
      <c r="R22" s="1"/>
      <c r="S22" s="1"/>
      <c r="T22" s="1"/>
      <c r="U22" s="1"/>
    </row>
    <row r="23" spans="1:21" ht="31.5" customHeight="1">
      <c r="A23" s="131" t="s">
        <v>12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</sheetData>
  <mergeCells count="32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3:N23"/>
    <mergeCell ref="K12:M12"/>
    <mergeCell ref="G13:I13"/>
    <mergeCell ref="K13:M13"/>
    <mergeCell ref="B14:D14"/>
    <mergeCell ref="B15:D15"/>
    <mergeCell ref="G14:I14"/>
    <mergeCell ref="K14:M14"/>
    <mergeCell ref="C22:N22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2" t="s">
        <v>61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4" ht="36.75" customHeight="1">
      <c r="A3" s="173" t="s">
        <v>303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</row>
    <row r="4" spans="1:14" ht="21">
      <c r="A4" s="42"/>
      <c r="B4" s="42"/>
      <c r="C4" s="171" t="s">
        <v>13</v>
      </c>
      <c r="D4" s="171"/>
      <c r="E4" s="171"/>
      <c r="F4" s="171"/>
      <c r="G4" s="42"/>
      <c r="H4" s="171" t="s">
        <v>14</v>
      </c>
      <c r="I4" s="171"/>
      <c r="J4" s="171"/>
      <c r="K4" s="17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147</v>
      </c>
      <c r="D6" s="81">
        <v>0.09</v>
      </c>
      <c r="E6" s="95">
        <v>12.5</v>
      </c>
      <c r="F6" s="84">
        <v>45841689</v>
      </c>
      <c r="G6" s="42"/>
      <c r="H6" s="46" t="s">
        <v>197</v>
      </c>
      <c r="I6" s="81">
        <v>0.05</v>
      </c>
      <c r="J6" s="96">
        <v>-16.670000000000002</v>
      </c>
      <c r="K6" s="84">
        <v>119645040</v>
      </c>
      <c r="L6" s="1"/>
      <c r="M6" s="1"/>
    </row>
    <row r="7" spans="1:14" s="49" customFormat="1" ht="17.100000000000001" customHeight="1">
      <c r="A7" s="42"/>
      <c r="B7" s="42"/>
      <c r="C7" s="46" t="s">
        <v>297</v>
      </c>
      <c r="D7" s="81">
        <v>10.8</v>
      </c>
      <c r="E7" s="95">
        <v>6.93</v>
      </c>
      <c r="F7" s="84">
        <v>83021</v>
      </c>
      <c r="G7" s="42"/>
      <c r="H7" s="46" t="s">
        <v>247</v>
      </c>
      <c r="I7" s="81">
        <v>0.14000000000000001</v>
      </c>
      <c r="J7" s="96">
        <v>-6.67</v>
      </c>
      <c r="K7" s="84">
        <v>16529951</v>
      </c>
      <c r="L7" s="1"/>
    </row>
    <row r="8" spans="1:14" s="49" customFormat="1" ht="17.100000000000001" customHeight="1">
      <c r="A8" s="42"/>
      <c r="B8" s="42"/>
      <c r="C8" s="46" t="s">
        <v>178</v>
      </c>
      <c r="D8" s="81">
        <v>4.99</v>
      </c>
      <c r="E8" s="95">
        <v>6.85</v>
      </c>
      <c r="F8" s="84">
        <v>2000</v>
      </c>
      <c r="G8" s="42"/>
      <c r="H8" s="46" t="s">
        <v>184</v>
      </c>
      <c r="I8" s="81">
        <v>0.56000000000000005</v>
      </c>
      <c r="J8" s="96">
        <v>-3.45</v>
      </c>
      <c r="K8" s="84">
        <v>272473</v>
      </c>
    </row>
    <row r="9" spans="1:14" s="49" customFormat="1" ht="17.100000000000001" customHeight="1">
      <c r="A9" s="42"/>
      <c r="B9" s="42"/>
      <c r="C9" s="46" t="s">
        <v>265</v>
      </c>
      <c r="D9" s="81">
        <v>71</v>
      </c>
      <c r="E9" s="95">
        <v>4.41</v>
      </c>
      <c r="F9" s="84">
        <v>54514</v>
      </c>
      <c r="G9" s="42"/>
      <c r="H9" s="46" t="s">
        <v>134</v>
      </c>
      <c r="I9" s="81">
        <v>28</v>
      </c>
      <c r="J9" s="96">
        <v>-3.45</v>
      </c>
      <c r="K9" s="84">
        <v>9671</v>
      </c>
    </row>
    <row r="10" spans="1:14" s="49" customFormat="1" ht="17.100000000000001" customHeight="1">
      <c r="A10" s="42"/>
      <c r="B10" s="42"/>
      <c r="C10" s="46" t="s">
        <v>293</v>
      </c>
      <c r="D10" s="81">
        <v>15.92</v>
      </c>
      <c r="E10" s="95">
        <v>4.05</v>
      </c>
      <c r="F10" s="84">
        <v>14596073</v>
      </c>
      <c r="G10" s="42"/>
      <c r="H10" s="46" t="s">
        <v>87</v>
      </c>
      <c r="I10" s="81">
        <v>0.36</v>
      </c>
      <c r="J10" s="96">
        <v>-2.7</v>
      </c>
      <c r="K10" s="84">
        <v>515103</v>
      </c>
    </row>
    <row r="11" spans="1:14" s="49" customFormat="1" ht="33" customHeight="1">
      <c r="A11" s="42"/>
      <c r="B11" s="42"/>
      <c r="C11" s="172" t="s">
        <v>62</v>
      </c>
      <c r="D11" s="172"/>
      <c r="E11" s="172"/>
      <c r="F11" s="172"/>
      <c r="G11" s="172"/>
      <c r="H11" s="172"/>
      <c r="I11" s="172"/>
      <c r="J11" s="172"/>
      <c r="K11" s="172"/>
    </row>
    <row r="12" spans="1:14" s="49" customFormat="1" ht="33" customHeight="1">
      <c r="A12" s="42"/>
      <c r="B12" s="42"/>
      <c r="C12" s="172"/>
      <c r="D12" s="172"/>
      <c r="E12" s="172"/>
      <c r="F12" s="172"/>
      <c r="G12" s="172"/>
      <c r="H12" s="172"/>
      <c r="I12" s="172"/>
      <c r="J12" s="172"/>
      <c r="K12" s="172"/>
    </row>
    <row r="13" spans="1:14" ht="29.25" customHeight="1">
      <c r="A13" s="42"/>
      <c r="B13" s="42"/>
      <c r="C13" s="171" t="s">
        <v>18</v>
      </c>
      <c r="D13" s="171"/>
      <c r="E13" s="171"/>
      <c r="F13" s="171"/>
      <c r="G13" s="100"/>
      <c r="H13" s="171" t="s">
        <v>7</v>
      </c>
      <c r="I13" s="171"/>
      <c r="J13" s="171"/>
      <c r="K13" s="17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277</v>
      </c>
      <c r="D15" s="81">
        <v>1</v>
      </c>
      <c r="E15" s="82">
        <v>0</v>
      </c>
      <c r="F15" s="84">
        <v>20612000000</v>
      </c>
      <c r="G15" s="1"/>
      <c r="H15" s="46" t="s">
        <v>277</v>
      </c>
      <c r="I15" s="81">
        <v>1</v>
      </c>
      <c r="J15" s="82">
        <v>0</v>
      </c>
      <c r="K15" s="84">
        <v>20612000000</v>
      </c>
    </row>
    <row r="16" spans="1:14" ht="17.100000000000001" customHeight="1">
      <c r="A16" s="42"/>
      <c r="B16" s="42"/>
      <c r="C16" s="46" t="s">
        <v>164</v>
      </c>
      <c r="D16" s="81">
        <v>0.38</v>
      </c>
      <c r="E16" s="82">
        <v>0</v>
      </c>
      <c r="F16" s="84">
        <v>384398922</v>
      </c>
      <c r="G16" s="1"/>
      <c r="H16" s="46" t="s">
        <v>293</v>
      </c>
      <c r="I16" s="81">
        <v>15.92</v>
      </c>
      <c r="J16" s="82">
        <v>4.05</v>
      </c>
      <c r="K16" s="84">
        <v>230183897.44999999</v>
      </c>
    </row>
    <row r="17" spans="1:11" ht="17.100000000000001" customHeight="1">
      <c r="A17" s="42"/>
      <c r="B17" s="42"/>
      <c r="C17" s="46" t="s">
        <v>151</v>
      </c>
      <c r="D17" s="81">
        <v>0.19</v>
      </c>
      <c r="E17" s="82">
        <v>0</v>
      </c>
      <c r="F17" s="84">
        <v>161267933</v>
      </c>
      <c r="G17" s="1"/>
      <c r="H17" s="46" t="s">
        <v>261</v>
      </c>
      <c r="I17" s="81">
        <v>1.71</v>
      </c>
      <c r="J17" s="82">
        <v>0</v>
      </c>
      <c r="K17" s="84">
        <v>219518085.05000001</v>
      </c>
    </row>
    <row r="18" spans="1:11" ht="17.100000000000001" customHeight="1">
      <c r="A18" s="42"/>
      <c r="B18" s="42"/>
      <c r="C18" s="46" t="s">
        <v>261</v>
      </c>
      <c r="D18" s="81">
        <v>1.71</v>
      </c>
      <c r="E18" s="82">
        <v>0</v>
      </c>
      <c r="F18" s="84">
        <v>128680332</v>
      </c>
      <c r="G18" s="1"/>
      <c r="H18" s="46" t="s">
        <v>164</v>
      </c>
      <c r="I18" s="81">
        <v>0.38</v>
      </c>
      <c r="J18" s="82">
        <v>0</v>
      </c>
      <c r="K18" s="84">
        <v>142868747.43000001</v>
      </c>
    </row>
    <row r="19" spans="1:11" ht="16.5" customHeight="1">
      <c r="A19" s="42"/>
      <c r="B19" s="42"/>
      <c r="C19" s="46" t="s">
        <v>197</v>
      </c>
      <c r="D19" s="81">
        <v>0.05</v>
      </c>
      <c r="E19" s="82">
        <v>-16.670000000000002</v>
      </c>
      <c r="F19" s="84">
        <v>119645040</v>
      </c>
      <c r="G19" s="1"/>
      <c r="H19" s="46" t="s">
        <v>122</v>
      </c>
      <c r="I19" s="81">
        <v>6.19</v>
      </c>
      <c r="J19" s="82">
        <v>-0.32</v>
      </c>
      <c r="K19" s="84">
        <v>139839856.31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8"/>
  <sheetViews>
    <sheetView topLeftCell="A52" zoomScale="115" zoomScaleNormal="115" workbookViewId="0">
      <selection activeCell="P75" sqref="P7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79" t="s">
        <v>308</v>
      </c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182" t="s">
        <v>29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4"/>
    </row>
    <row r="4" spans="1:14" ht="14.1" customHeight="1">
      <c r="A4" s="58"/>
      <c r="B4" s="46" t="s">
        <v>245</v>
      </c>
      <c r="C4" s="59" t="s">
        <v>244</v>
      </c>
      <c r="D4" s="104">
        <v>0.26</v>
      </c>
      <c r="E4" s="104">
        <v>0.26</v>
      </c>
      <c r="F4" s="104">
        <v>0.26</v>
      </c>
      <c r="G4" s="104">
        <v>0.26</v>
      </c>
      <c r="H4" s="104">
        <v>0.26</v>
      </c>
      <c r="I4" s="81">
        <v>0.26</v>
      </c>
      <c r="J4" s="81">
        <v>0.26</v>
      </c>
      <c r="K4" s="99">
        <v>0</v>
      </c>
      <c r="L4" s="83">
        <v>6</v>
      </c>
      <c r="M4" s="84">
        <v>8000000</v>
      </c>
      <c r="N4" s="84">
        <v>2080000</v>
      </c>
    </row>
    <row r="5" spans="1:14" ht="14.1" customHeight="1">
      <c r="A5" s="58"/>
      <c r="B5" s="46" t="s">
        <v>285</v>
      </c>
      <c r="C5" s="59" t="s">
        <v>286</v>
      </c>
      <c r="D5" s="104">
        <v>2.61</v>
      </c>
      <c r="E5" s="104">
        <v>2.65</v>
      </c>
      <c r="F5" s="104">
        <v>2.5499999999999998</v>
      </c>
      <c r="G5" s="104">
        <v>2.6</v>
      </c>
      <c r="H5" s="104">
        <v>2.62</v>
      </c>
      <c r="I5" s="81">
        <v>2.6</v>
      </c>
      <c r="J5" s="81">
        <v>2.6</v>
      </c>
      <c r="K5" s="99">
        <v>0</v>
      </c>
      <c r="L5" s="83">
        <v>141</v>
      </c>
      <c r="M5" s="84">
        <v>37739462</v>
      </c>
      <c r="N5" s="84">
        <v>98003654.760000005</v>
      </c>
    </row>
    <row r="6" spans="1:14" ht="14.1" customHeight="1">
      <c r="A6" s="58"/>
      <c r="B6" s="46" t="s">
        <v>115</v>
      </c>
      <c r="C6" s="59" t="s">
        <v>116</v>
      </c>
      <c r="D6" s="104">
        <v>0.65</v>
      </c>
      <c r="E6" s="104">
        <v>0.65</v>
      </c>
      <c r="F6" s="104">
        <v>0.64</v>
      </c>
      <c r="G6" s="104">
        <v>0.64</v>
      </c>
      <c r="H6" s="104">
        <v>0.65</v>
      </c>
      <c r="I6" s="81">
        <v>0.64</v>
      </c>
      <c r="J6" s="81">
        <v>0.65</v>
      </c>
      <c r="K6" s="99">
        <v>-1.54</v>
      </c>
      <c r="L6" s="83">
        <v>16</v>
      </c>
      <c r="M6" s="84">
        <v>44194030</v>
      </c>
      <c r="N6" s="84">
        <v>28366759.690000001</v>
      </c>
    </row>
    <row r="7" spans="1:14" ht="14.1" customHeight="1">
      <c r="A7" s="58"/>
      <c r="B7" s="46" t="s">
        <v>164</v>
      </c>
      <c r="C7" s="59" t="s">
        <v>165</v>
      </c>
      <c r="D7" s="104">
        <v>0.38</v>
      </c>
      <c r="E7" s="104">
        <v>0.38</v>
      </c>
      <c r="F7" s="104">
        <v>0.37</v>
      </c>
      <c r="G7" s="104">
        <v>0.37</v>
      </c>
      <c r="H7" s="104">
        <v>0.38</v>
      </c>
      <c r="I7" s="81">
        <v>0.38</v>
      </c>
      <c r="J7" s="81">
        <v>0.38</v>
      </c>
      <c r="K7" s="99">
        <v>0</v>
      </c>
      <c r="L7" s="83">
        <v>45</v>
      </c>
      <c r="M7" s="84">
        <v>384398922</v>
      </c>
      <c r="N7" s="84">
        <v>142868747.43000001</v>
      </c>
    </row>
    <row r="8" spans="1:14" ht="14.1" customHeight="1">
      <c r="A8" s="58"/>
      <c r="B8" s="46" t="s">
        <v>224</v>
      </c>
      <c r="C8" s="59" t="s">
        <v>223</v>
      </c>
      <c r="D8" s="104">
        <v>0.25</v>
      </c>
      <c r="E8" s="104">
        <v>0.25</v>
      </c>
      <c r="F8" s="104">
        <v>0.25</v>
      </c>
      <c r="G8" s="104">
        <v>0.25</v>
      </c>
      <c r="H8" s="104">
        <v>0.25</v>
      </c>
      <c r="I8" s="81">
        <v>0.25</v>
      </c>
      <c r="J8" s="81">
        <v>0.25</v>
      </c>
      <c r="K8" s="99">
        <v>0</v>
      </c>
      <c r="L8" s="83">
        <v>4</v>
      </c>
      <c r="M8" s="84">
        <v>8488502</v>
      </c>
      <c r="N8" s="84">
        <v>2122125.5</v>
      </c>
    </row>
    <row r="9" spans="1:14" ht="14.1" customHeight="1">
      <c r="A9" s="58"/>
      <c r="B9" s="46" t="s">
        <v>207</v>
      </c>
      <c r="C9" s="59" t="s">
        <v>208</v>
      </c>
      <c r="D9" s="104">
        <v>1.06</v>
      </c>
      <c r="E9" s="104">
        <v>1.06</v>
      </c>
      <c r="F9" s="104">
        <v>1.05</v>
      </c>
      <c r="G9" s="104">
        <v>1.05</v>
      </c>
      <c r="H9" s="104">
        <v>1.06</v>
      </c>
      <c r="I9" s="81">
        <v>1.05</v>
      </c>
      <c r="J9" s="81">
        <v>1.05</v>
      </c>
      <c r="K9" s="99">
        <v>0</v>
      </c>
      <c r="L9" s="83">
        <v>16</v>
      </c>
      <c r="M9" s="84">
        <v>9342881</v>
      </c>
      <c r="N9" s="84">
        <v>9823453.8599999994</v>
      </c>
    </row>
    <row r="10" spans="1:14" ht="14.1" customHeight="1">
      <c r="A10" s="58"/>
      <c r="B10" s="46" t="s">
        <v>147</v>
      </c>
      <c r="C10" s="59" t="s">
        <v>148</v>
      </c>
      <c r="D10" s="104">
        <v>0.09</v>
      </c>
      <c r="E10" s="104">
        <v>0.09</v>
      </c>
      <c r="F10" s="104">
        <v>0.08</v>
      </c>
      <c r="G10" s="104">
        <v>0.09</v>
      </c>
      <c r="H10" s="104">
        <v>0.09</v>
      </c>
      <c r="I10" s="81">
        <v>0.09</v>
      </c>
      <c r="J10" s="81">
        <v>0.08</v>
      </c>
      <c r="K10" s="99">
        <v>12.5</v>
      </c>
      <c r="L10" s="83">
        <v>14</v>
      </c>
      <c r="M10" s="84">
        <v>45841689</v>
      </c>
      <c r="N10" s="84">
        <v>4007345.12</v>
      </c>
    </row>
    <row r="11" spans="1:14" ht="14.1" customHeight="1">
      <c r="A11" s="58"/>
      <c r="B11" s="46" t="s">
        <v>132</v>
      </c>
      <c r="C11" s="59" t="s">
        <v>133</v>
      </c>
      <c r="D11" s="104">
        <v>1.2</v>
      </c>
      <c r="E11" s="104">
        <v>1.2</v>
      </c>
      <c r="F11" s="104">
        <v>1.2</v>
      </c>
      <c r="G11" s="104">
        <v>1.2</v>
      </c>
      <c r="H11" s="104">
        <v>1.2</v>
      </c>
      <c r="I11" s="81">
        <v>1.2</v>
      </c>
      <c r="J11" s="81">
        <v>1.2</v>
      </c>
      <c r="K11" s="99">
        <v>0</v>
      </c>
      <c r="L11" s="83">
        <v>1</v>
      </c>
      <c r="M11" s="84">
        <v>500000</v>
      </c>
      <c r="N11" s="84">
        <v>600000</v>
      </c>
    </row>
    <row r="12" spans="1:14" ht="14.1" customHeight="1">
      <c r="A12" s="58"/>
      <c r="B12" s="46" t="s">
        <v>247</v>
      </c>
      <c r="C12" s="59" t="s">
        <v>246</v>
      </c>
      <c r="D12" s="104">
        <v>0.14000000000000001</v>
      </c>
      <c r="E12" s="104">
        <v>0.14000000000000001</v>
      </c>
      <c r="F12" s="104">
        <v>0.14000000000000001</v>
      </c>
      <c r="G12" s="104">
        <v>0.14000000000000001</v>
      </c>
      <c r="H12" s="104">
        <v>0.15</v>
      </c>
      <c r="I12" s="104">
        <v>0.14000000000000001</v>
      </c>
      <c r="J12" s="104">
        <v>0.15</v>
      </c>
      <c r="K12" s="105">
        <v>-6.67</v>
      </c>
      <c r="L12" s="102">
        <v>7</v>
      </c>
      <c r="M12" s="103">
        <v>16529951</v>
      </c>
      <c r="N12" s="103">
        <v>2314193.14</v>
      </c>
    </row>
    <row r="13" spans="1:14" ht="14.1" customHeight="1">
      <c r="A13" s="58"/>
      <c r="B13" s="46" t="s">
        <v>261</v>
      </c>
      <c r="C13" s="59" t="s">
        <v>262</v>
      </c>
      <c r="D13" s="104">
        <v>1.71</v>
      </c>
      <c r="E13" s="104">
        <v>1.71</v>
      </c>
      <c r="F13" s="104">
        <v>1.7</v>
      </c>
      <c r="G13" s="104">
        <v>1.71</v>
      </c>
      <c r="H13" s="104">
        <v>1.72</v>
      </c>
      <c r="I13" s="81">
        <v>1.71</v>
      </c>
      <c r="J13" s="81">
        <v>1.71</v>
      </c>
      <c r="K13" s="99">
        <v>0</v>
      </c>
      <c r="L13" s="83">
        <v>113</v>
      </c>
      <c r="M13" s="84">
        <v>128680332</v>
      </c>
      <c r="N13" s="84">
        <v>219518085.05000001</v>
      </c>
    </row>
    <row r="14" spans="1:14" ht="14.1" customHeight="1">
      <c r="A14" s="58"/>
      <c r="B14" s="46" t="s">
        <v>281</v>
      </c>
      <c r="C14" s="59" t="s">
        <v>282</v>
      </c>
      <c r="D14" s="104">
        <v>4.05</v>
      </c>
      <c r="E14" s="104">
        <v>4.07</v>
      </c>
      <c r="F14" s="104">
        <v>4.05</v>
      </c>
      <c r="G14" s="104">
        <v>4.0599999999999996</v>
      </c>
      <c r="H14" s="104">
        <v>4.0599999999999996</v>
      </c>
      <c r="I14" s="81">
        <v>4.05</v>
      </c>
      <c r="J14" s="81">
        <v>4.05</v>
      </c>
      <c r="K14" s="99">
        <v>0</v>
      </c>
      <c r="L14" s="83">
        <v>88</v>
      </c>
      <c r="M14" s="84">
        <v>8712278</v>
      </c>
      <c r="N14" s="84">
        <v>35330470.270000003</v>
      </c>
    </row>
    <row r="15" spans="1:14" ht="14.1" customHeight="1">
      <c r="A15" s="58"/>
      <c r="B15" s="46" t="s">
        <v>151</v>
      </c>
      <c r="C15" s="59" t="s">
        <v>152</v>
      </c>
      <c r="D15" s="104">
        <v>0.18</v>
      </c>
      <c r="E15" s="104">
        <v>0.19</v>
      </c>
      <c r="F15" s="104">
        <v>0.18</v>
      </c>
      <c r="G15" s="104">
        <v>0.19</v>
      </c>
      <c r="H15" s="104">
        <v>0.19</v>
      </c>
      <c r="I15" s="81">
        <v>0.19</v>
      </c>
      <c r="J15" s="81">
        <v>0.19</v>
      </c>
      <c r="K15" s="99">
        <v>0</v>
      </c>
      <c r="L15" s="83">
        <v>35</v>
      </c>
      <c r="M15" s="84">
        <v>161267933</v>
      </c>
      <c r="N15" s="84">
        <v>30640156.629999999</v>
      </c>
    </row>
    <row r="16" spans="1:14" ht="14.1" customHeight="1">
      <c r="A16" s="58"/>
      <c r="B16" s="46" t="s">
        <v>229</v>
      </c>
      <c r="C16" s="59" t="s">
        <v>230</v>
      </c>
      <c r="D16" s="104">
        <v>0.63</v>
      </c>
      <c r="E16" s="104">
        <v>0.63</v>
      </c>
      <c r="F16" s="104">
        <v>0.63</v>
      </c>
      <c r="G16" s="104">
        <v>0.63</v>
      </c>
      <c r="H16" s="104">
        <v>0.63</v>
      </c>
      <c r="I16" s="81">
        <v>0.63</v>
      </c>
      <c r="J16" s="81">
        <v>0.63</v>
      </c>
      <c r="K16" s="99">
        <v>0</v>
      </c>
      <c r="L16" s="83">
        <v>1</v>
      </c>
      <c r="M16" s="84">
        <v>10000</v>
      </c>
      <c r="N16" s="84">
        <v>6300</v>
      </c>
    </row>
    <row r="17" spans="1:14" ht="14.1" customHeight="1">
      <c r="A17" s="58"/>
      <c r="B17" s="46" t="s">
        <v>197</v>
      </c>
      <c r="C17" s="59" t="s">
        <v>198</v>
      </c>
      <c r="D17" s="104">
        <v>0.06</v>
      </c>
      <c r="E17" s="104">
        <v>0.06</v>
      </c>
      <c r="F17" s="104">
        <v>0.05</v>
      </c>
      <c r="G17" s="104">
        <v>0.05</v>
      </c>
      <c r="H17" s="104">
        <v>0.06</v>
      </c>
      <c r="I17" s="81">
        <v>0.05</v>
      </c>
      <c r="J17" s="81">
        <v>0.06</v>
      </c>
      <c r="K17" s="99">
        <v>-16.670000000000002</v>
      </c>
      <c r="L17" s="83">
        <v>12</v>
      </c>
      <c r="M17" s="84">
        <v>119645040</v>
      </c>
      <c r="N17" s="84">
        <v>5982417.6699999999</v>
      </c>
    </row>
    <row r="18" spans="1:14" ht="14.1" customHeight="1">
      <c r="A18" s="58"/>
      <c r="B18" s="174" t="s">
        <v>89</v>
      </c>
      <c r="C18" s="175"/>
      <c r="D18" s="176"/>
      <c r="E18" s="177"/>
      <c r="F18" s="177"/>
      <c r="G18" s="177"/>
      <c r="H18" s="177"/>
      <c r="I18" s="177"/>
      <c r="J18" s="177"/>
      <c r="K18" s="178"/>
      <c r="L18" s="60">
        <f>SUM(L4:L17)</f>
        <v>499</v>
      </c>
      <c r="M18" s="60">
        <f>SUM(M4:M17)</f>
        <v>973351020</v>
      </c>
      <c r="N18" s="61">
        <f>SUM(N4:N17)</f>
        <v>581663709.12</v>
      </c>
    </row>
    <row r="19" spans="1:14" ht="14.1" customHeight="1">
      <c r="A19" s="58"/>
      <c r="B19" s="182" t="s">
        <v>30</v>
      </c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4"/>
    </row>
    <row r="20" spans="1:14" ht="14.1" customHeight="1">
      <c r="A20" s="58"/>
      <c r="B20" s="46" t="s">
        <v>293</v>
      </c>
      <c r="C20" s="59" t="s">
        <v>294</v>
      </c>
      <c r="D20" s="63">
        <v>15.35</v>
      </c>
      <c r="E20" s="81">
        <v>16</v>
      </c>
      <c r="F20" s="81">
        <v>15.35</v>
      </c>
      <c r="G20" s="81">
        <v>15.77</v>
      </c>
      <c r="H20" s="81">
        <v>15.14</v>
      </c>
      <c r="I20" s="81">
        <v>15.92</v>
      </c>
      <c r="J20" s="81">
        <v>15.3</v>
      </c>
      <c r="K20" s="82">
        <v>4.05</v>
      </c>
      <c r="L20" s="83">
        <v>259</v>
      </c>
      <c r="M20" s="84">
        <v>14596073</v>
      </c>
      <c r="N20" s="84">
        <v>230183897.44999999</v>
      </c>
    </row>
    <row r="21" spans="1:14" ht="14.1" customHeight="1">
      <c r="A21" s="58"/>
      <c r="B21" s="46" t="s">
        <v>205</v>
      </c>
      <c r="C21" s="59" t="s">
        <v>206</v>
      </c>
      <c r="D21" s="63">
        <v>4.7</v>
      </c>
      <c r="E21" s="81">
        <v>4.9000000000000004</v>
      </c>
      <c r="F21" s="81">
        <v>4.7</v>
      </c>
      <c r="G21" s="81">
        <v>4.71</v>
      </c>
      <c r="H21" s="81">
        <v>4.7300000000000004</v>
      </c>
      <c r="I21" s="81">
        <v>4.79</v>
      </c>
      <c r="J21" s="81">
        <v>4.7</v>
      </c>
      <c r="K21" s="82">
        <v>1.91</v>
      </c>
      <c r="L21" s="83">
        <v>10</v>
      </c>
      <c r="M21" s="84">
        <v>105668</v>
      </c>
      <c r="N21" s="84">
        <v>497405.53</v>
      </c>
    </row>
    <row r="22" spans="1:14" ht="14.1" customHeight="1">
      <c r="A22" s="58"/>
      <c r="B22" s="174" t="s">
        <v>117</v>
      </c>
      <c r="C22" s="175"/>
      <c r="D22" s="176"/>
      <c r="E22" s="177"/>
      <c r="F22" s="177"/>
      <c r="G22" s="177"/>
      <c r="H22" s="177"/>
      <c r="I22" s="177"/>
      <c r="J22" s="177"/>
      <c r="K22" s="178"/>
      <c r="L22" s="62">
        <f>SUM(L20:L21)</f>
        <v>269</v>
      </c>
      <c r="M22" s="60">
        <f>SUM(M20:M21)</f>
        <v>14701741</v>
      </c>
      <c r="N22" s="48">
        <f>SUM(N20:N21)</f>
        <v>230681302.97999999</v>
      </c>
    </row>
    <row r="23" spans="1:14" ht="14.1" customHeight="1">
      <c r="A23" s="58"/>
      <c r="B23" s="182" t="s">
        <v>94</v>
      </c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4"/>
    </row>
    <row r="24" spans="1:14" ht="14.1" customHeight="1">
      <c r="A24" s="58"/>
      <c r="B24" s="46" t="s">
        <v>263</v>
      </c>
      <c r="C24" s="59" t="s">
        <v>264</v>
      </c>
      <c r="D24" s="81">
        <v>0.9</v>
      </c>
      <c r="E24" s="81">
        <v>0.9</v>
      </c>
      <c r="F24" s="81">
        <v>0.9</v>
      </c>
      <c r="G24" s="81">
        <v>0.9</v>
      </c>
      <c r="H24" s="81">
        <v>0.9</v>
      </c>
      <c r="I24" s="81">
        <v>0.9</v>
      </c>
      <c r="J24" s="81">
        <v>0.9</v>
      </c>
      <c r="K24" s="82">
        <v>0</v>
      </c>
      <c r="L24" s="83">
        <v>5</v>
      </c>
      <c r="M24" s="84">
        <v>33133</v>
      </c>
      <c r="N24" s="84">
        <v>29819.7</v>
      </c>
    </row>
    <row r="25" spans="1:14" ht="14.1" customHeight="1">
      <c r="A25" s="58"/>
      <c r="B25" s="46" t="s">
        <v>190</v>
      </c>
      <c r="C25" s="59" t="s">
        <v>191</v>
      </c>
      <c r="D25" s="81">
        <v>0.45</v>
      </c>
      <c r="E25" s="81">
        <v>0.45</v>
      </c>
      <c r="F25" s="81">
        <v>0.45</v>
      </c>
      <c r="G25" s="81">
        <v>0.45</v>
      </c>
      <c r="H25" s="81">
        <v>0.45</v>
      </c>
      <c r="I25" s="81">
        <v>0.45</v>
      </c>
      <c r="J25" s="81">
        <v>0.45</v>
      </c>
      <c r="K25" s="82">
        <v>0</v>
      </c>
      <c r="L25" s="83">
        <v>1</v>
      </c>
      <c r="M25" s="84">
        <v>19880</v>
      </c>
      <c r="N25" s="84">
        <v>8946</v>
      </c>
    </row>
    <row r="26" spans="1:14" ht="14.1" customHeight="1">
      <c r="A26" s="58"/>
      <c r="B26" s="174" t="s">
        <v>292</v>
      </c>
      <c r="C26" s="175"/>
      <c r="D26" s="176"/>
      <c r="E26" s="177"/>
      <c r="F26" s="177"/>
      <c r="G26" s="177"/>
      <c r="H26" s="177"/>
      <c r="I26" s="177"/>
      <c r="J26" s="177"/>
      <c r="K26" s="178"/>
      <c r="L26" s="65">
        <f>SUM(L24:L25)</f>
        <v>6</v>
      </c>
      <c r="M26" s="65">
        <f>SUM(M24:M25)</f>
        <v>53013</v>
      </c>
      <c r="N26" s="65">
        <f>SUM(N24:N25)</f>
        <v>38765.699999999997</v>
      </c>
    </row>
    <row r="27" spans="1:14" ht="14.1" customHeight="1">
      <c r="A27" s="58"/>
      <c r="B27" s="182" t="s">
        <v>83</v>
      </c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4"/>
    </row>
    <row r="28" spans="1:14" ht="14.1" customHeight="1">
      <c r="A28" s="58"/>
      <c r="B28" s="46" t="s">
        <v>201</v>
      </c>
      <c r="C28" s="59" t="s">
        <v>202</v>
      </c>
      <c r="D28" s="81">
        <v>22.3</v>
      </c>
      <c r="E28" s="81">
        <v>22.6</v>
      </c>
      <c r="F28" s="81">
        <v>22.3</v>
      </c>
      <c r="G28" s="81">
        <v>22.5</v>
      </c>
      <c r="H28" s="81">
        <v>22.14</v>
      </c>
      <c r="I28" s="81">
        <v>22.5</v>
      </c>
      <c r="J28" s="81">
        <v>22.3</v>
      </c>
      <c r="K28" s="82">
        <v>0.9</v>
      </c>
      <c r="L28" s="83">
        <v>18</v>
      </c>
      <c r="M28" s="84">
        <v>226000</v>
      </c>
      <c r="N28" s="84">
        <v>5085512.6500000004</v>
      </c>
    </row>
    <row r="29" spans="1:14" ht="14.1" customHeight="1">
      <c r="A29" s="58"/>
      <c r="B29" s="46" t="s">
        <v>178</v>
      </c>
      <c r="C29" s="59" t="s">
        <v>179</v>
      </c>
      <c r="D29" s="81">
        <v>4.99</v>
      </c>
      <c r="E29" s="81">
        <v>4.99</v>
      </c>
      <c r="F29" s="81">
        <v>4.99</v>
      </c>
      <c r="G29" s="81">
        <v>4.99</v>
      </c>
      <c r="H29" s="81">
        <v>4.68</v>
      </c>
      <c r="I29" s="81">
        <v>4.99</v>
      </c>
      <c r="J29" s="81">
        <v>4.67</v>
      </c>
      <c r="K29" s="82">
        <v>6.85</v>
      </c>
      <c r="L29" s="83">
        <v>1</v>
      </c>
      <c r="M29" s="84">
        <v>2000</v>
      </c>
      <c r="N29" s="84">
        <v>9980</v>
      </c>
    </row>
    <row r="30" spans="1:14" ht="14.1" customHeight="1">
      <c r="A30" s="58"/>
      <c r="B30" s="46" t="s">
        <v>141</v>
      </c>
      <c r="C30" s="59" t="s">
        <v>142</v>
      </c>
      <c r="D30" s="81">
        <v>3.21</v>
      </c>
      <c r="E30" s="81">
        <v>3.22</v>
      </c>
      <c r="F30" s="81">
        <v>3.2</v>
      </c>
      <c r="G30" s="81">
        <v>3.21</v>
      </c>
      <c r="H30" s="81">
        <v>3.21</v>
      </c>
      <c r="I30" s="81">
        <v>3.21</v>
      </c>
      <c r="J30" s="81">
        <v>3.22</v>
      </c>
      <c r="K30" s="82">
        <v>-0.31</v>
      </c>
      <c r="L30" s="83">
        <v>19</v>
      </c>
      <c r="M30" s="84">
        <v>1905400</v>
      </c>
      <c r="N30" s="84">
        <v>6110888</v>
      </c>
    </row>
    <row r="31" spans="1:14" ht="14.1" customHeight="1">
      <c r="A31" s="58"/>
      <c r="B31" s="174" t="s">
        <v>90</v>
      </c>
      <c r="C31" s="175"/>
      <c r="D31" s="176"/>
      <c r="E31" s="177"/>
      <c r="F31" s="177"/>
      <c r="G31" s="177"/>
      <c r="H31" s="177"/>
      <c r="I31" s="177"/>
      <c r="J31" s="177"/>
      <c r="K31" s="178"/>
      <c r="L31" s="65">
        <f>SUM(L28:L30)</f>
        <v>38</v>
      </c>
      <c r="M31" s="65">
        <f>SUM(M28:M30)</f>
        <v>2133400</v>
      </c>
      <c r="N31" s="65">
        <f>SUM(N28:N30)</f>
        <v>11206380.65</v>
      </c>
    </row>
    <row r="32" spans="1:14" ht="14.1" customHeight="1">
      <c r="A32" s="58"/>
      <c r="B32" s="182" t="s">
        <v>84</v>
      </c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183"/>
      <c r="N32" s="184"/>
    </row>
    <row r="33" spans="1:14" ht="14.1" customHeight="1">
      <c r="A33" s="58"/>
      <c r="B33" s="46" t="s">
        <v>122</v>
      </c>
      <c r="C33" s="59" t="s">
        <v>123</v>
      </c>
      <c r="D33" s="81">
        <v>6.21</v>
      </c>
      <c r="E33" s="81">
        <v>6.22</v>
      </c>
      <c r="F33" s="81">
        <v>6.18</v>
      </c>
      <c r="G33" s="81">
        <v>6.19</v>
      </c>
      <c r="H33" s="81">
        <v>6.21</v>
      </c>
      <c r="I33" s="81">
        <v>6.19</v>
      </c>
      <c r="J33" s="81">
        <v>6.21</v>
      </c>
      <c r="K33" s="82">
        <v>-0.32</v>
      </c>
      <c r="L33" s="83">
        <v>178</v>
      </c>
      <c r="M33" s="84">
        <v>22581781</v>
      </c>
      <c r="N33" s="84">
        <v>139839856.31</v>
      </c>
    </row>
    <row r="34" spans="1:14" ht="14.1" customHeight="1">
      <c r="A34" s="58"/>
      <c r="B34" s="46" t="s">
        <v>252</v>
      </c>
      <c r="C34" s="59" t="s">
        <v>251</v>
      </c>
      <c r="D34" s="81">
        <v>2.46</v>
      </c>
      <c r="E34" s="81">
        <v>2.4700000000000002</v>
      </c>
      <c r="F34" s="81">
        <v>2.46</v>
      </c>
      <c r="G34" s="81">
        <v>2.46</v>
      </c>
      <c r="H34" s="81">
        <v>2.4700000000000002</v>
      </c>
      <c r="I34" s="81">
        <v>2.4700000000000002</v>
      </c>
      <c r="J34" s="81">
        <v>2.4700000000000002</v>
      </c>
      <c r="K34" s="82">
        <v>0</v>
      </c>
      <c r="L34" s="83">
        <v>3</v>
      </c>
      <c r="M34" s="84">
        <v>124500</v>
      </c>
      <c r="N34" s="84">
        <v>306515</v>
      </c>
    </row>
    <row r="35" spans="1:14" ht="14.1" customHeight="1">
      <c r="A35" s="58"/>
      <c r="B35" s="46" t="s">
        <v>290</v>
      </c>
      <c r="C35" s="59" t="s">
        <v>291</v>
      </c>
      <c r="D35" s="81">
        <v>19.100000000000001</v>
      </c>
      <c r="E35" s="81">
        <v>19.489999999999998</v>
      </c>
      <c r="F35" s="81">
        <v>19.100000000000001</v>
      </c>
      <c r="G35" s="81">
        <v>19.3</v>
      </c>
      <c r="H35" s="81">
        <v>19</v>
      </c>
      <c r="I35" s="81">
        <v>19.489999999999998</v>
      </c>
      <c r="J35" s="81">
        <v>19.100000000000001</v>
      </c>
      <c r="K35" s="82">
        <v>2.04</v>
      </c>
      <c r="L35" s="83">
        <v>2</v>
      </c>
      <c r="M35" s="84">
        <v>20000</v>
      </c>
      <c r="N35" s="84">
        <v>385900</v>
      </c>
    </row>
    <row r="36" spans="1:14" ht="14.1" customHeight="1">
      <c r="A36" s="58"/>
      <c r="B36" s="46" t="s">
        <v>170</v>
      </c>
      <c r="C36" s="59" t="s">
        <v>171</v>
      </c>
      <c r="D36" s="81">
        <v>1.2</v>
      </c>
      <c r="E36" s="81">
        <v>1.2</v>
      </c>
      <c r="F36" s="81">
        <v>1.2</v>
      </c>
      <c r="G36" s="81">
        <v>1.2</v>
      </c>
      <c r="H36" s="81">
        <v>1.2</v>
      </c>
      <c r="I36" s="81">
        <v>1.2</v>
      </c>
      <c r="J36" s="81">
        <v>1.2</v>
      </c>
      <c r="K36" s="82">
        <v>0</v>
      </c>
      <c r="L36" s="83">
        <v>4</v>
      </c>
      <c r="M36" s="84">
        <v>188437</v>
      </c>
      <c r="N36" s="84">
        <v>226124.4</v>
      </c>
    </row>
    <row r="37" spans="1:14" ht="13.9" customHeight="1">
      <c r="A37" s="58"/>
      <c r="B37" s="46" t="s">
        <v>176</v>
      </c>
      <c r="C37" s="59" t="s">
        <v>177</v>
      </c>
      <c r="D37" s="81">
        <v>2.7</v>
      </c>
      <c r="E37" s="81">
        <v>2.7</v>
      </c>
      <c r="F37" s="81">
        <v>2.6</v>
      </c>
      <c r="G37" s="81">
        <v>2.65</v>
      </c>
      <c r="H37" s="81">
        <v>2.6</v>
      </c>
      <c r="I37" s="81">
        <v>2.6</v>
      </c>
      <c r="J37" s="81">
        <v>2.6</v>
      </c>
      <c r="K37" s="82">
        <v>0</v>
      </c>
      <c r="L37" s="83">
        <v>6</v>
      </c>
      <c r="M37" s="84">
        <v>131280</v>
      </c>
      <c r="N37" s="84">
        <v>348156</v>
      </c>
    </row>
    <row r="38" spans="1:14" ht="14.1" customHeight="1">
      <c r="A38" s="58"/>
      <c r="B38" s="46" t="s">
        <v>236</v>
      </c>
      <c r="C38" s="59" t="s">
        <v>237</v>
      </c>
      <c r="D38" s="81">
        <v>2.4</v>
      </c>
      <c r="E38" s="81">
        <v>2.48</v>
      </c>
      <c r="F38" s="81">
        <v>2.4</v>
      </c>
      <c r="G38" s="81">
        <v>2.4500000000000002</v>
      </c>
      <c r="H38" s="81">
        <v>2.46</v>
      </c>
      <c r="I38" s="81">
        <v>2.4500000000000002</v>
      </c>
      <c r="J38" s="81">
        <v>2.4</v>
      </c>
      <c r="K38" s="82">
        <v>2.08</v>
      </c>
      <c r="L38" s="83">
        <v>20</v>
      </c>
      <c r="M38" s="84">
        <v>6632586</v>
      </c>
      <c r="N38" s="84">
        <v>16260335.699999999</v>
      </c>
    </row>
    <row r="39" spans="1:14" ht="14.1" customHeight="1">
      <c r="A39" s="58"/>
      <c r="B39" s="46" t="s">
        <v>168</v>
      </c>
      <c r="C39" s="59" t="s">
        <v>169</v>
      </c>
      <c r="D39" s="81">
        <v>5.4</v>
      </c>
      <c r="E39" s="81">
        <v>5.4</v>
      </c>
      <c r="F39" s="81">
        <v>5.35</v>
      </c>
      <c r="G39" s="81">
        <v>5.36</v>
      </c>
      <c r="H39" s="81">
        <v>5.44</v>
      </c>
      <c r="I39" s="81">
        <v>5.35</v>
      </c>
      <c r="J39" s="81">
        <v>5.4</v>
      </c>
      <c r="K39" s="82">
        <v>-0.93</v>
      </c>
      <c r="L39" s="83">
        <v>4</v>
      </c>
      <c r="M39" s="84">
        <v>28681</v>
      </c>
      <c r="N39" s="84">
        <v>153627.4</v>
      </c>
    </row>
    <row r="40" spans="1:14" ht="14.1" customHeight="1">
      <c r="A40" s="58"/>
      <c r="B40" s="174" t="s">
        <v>91</v>
      </c>
      <c r="C40" s="175"/>
      <c r="D40" s="176"/>
      <c r="E40" s="177"/>
      <c r="F40" s="177"/>
      <c r="G40" s="177"/>
      <c r="H40" s="177"/>
      <c r="I40" s="177"/>
      <c r="J40" s="177"/>
      <c r="K40" s="178"/>
      <c r="L40" s="65">
        <f>SUM(L33:L39)</f>
        <v>217</v>
      </c>
      <c r="M40" s="65">
        <f>SUM(M33:M39)</f>
        <v>29707265</v>
      </c>
      <c r="N40" s="65">
        <f>SUM(N33:N39)</f>
        <v>157520514.81</v>
      </c>
    </row>
    <row r="41" spans="1:14" ht="14.1" customHeight="1">
      <c r="A41" s="58"/>
      <c r="B41" s="182" t="s">
        <v>31</v>
      </c>
      <c r="C41" s="183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4"/>
    </row>
    <row r="42" spans="1:14" ht="14.1" customHeight="1">
      <c r="A42" s="58"/>
      <c r="B42" s="46" t="s">
        <v>265</v>
      </c>
      <c r="C42" s="59" t="s">
        <v>266</v>
      </c>
      <c r="D42" s="104">
        <v>70</v>
      </c>
      <c r="E42" s="104">
        <v>72</v>
      </c>
      <c r="F42" s="104">
        <v>70</v>
      </c>
      <c r="G42" s="104">
        <v>70.069999999999993</v>
      </c>
      <c r="H42" s="104">
        <v>65.23</v>
      </c>
      <c r="I42" s="104">
        <v>71</v>
      </c>
      <c r="J42" s="104">
        <v>68</v>
      </c>
      <c r="K42" s="105">
        <v>4.41</v>
      </c>
      <c r="L42" s="102">
        <v>11</v>
      </c>
      <c r="M42" s="103">
        <v>54514</v>
      </c>
      <c r="N42" s="103">
        <v>3819728</v>
      </c>
    </row>
    <row r="43" spans="1:14" ht="14.1" customHeight="1">
      <c r="A43" s="58"/>
      <c r="B43" s="46" t="s">
        <v>99</v>
      </c>
      <c r="C43" s="59" t="s">
        <v>100</v>
      </c>
      <c r="D43" s="104">
        <v>23</v>
      </c>
      <c r="E43" s="104">
        <v>23</v>
      </c>
      <c r="F43" s="104">
        <v>23</v>
      </c>
      <c r="G43" s="104">
        <v>23</v>
      </c>
      <c r="H43" s="104">
        <v>23</v>
      </c>
      <c r="I43" s="104">
        <v>23</v>
      </c>
      <c r="J43" s="104">
        <v>23</v>
      </c>
      <c r="K43" s="105">
        <v>0</v>
      </c>
      <c r="L43" s="102">
        <v>1</v>
      </c>
      <c r="M43" s="103">
        <v>9000</v>
      </c>
      <c r="N43" s="103">
        <v>207000</v>
      </c>
    </row>
    <row r="44" spans="1:14" ht="14.1" customHeight="1">
      <c r="A44" s="58"/>
      <c r="B44" s="174" t="s">
        <v>92</v>
      </c>
      <c r="C44" s="175"/>
      <c r="D44" s="176"/>
      <c r="E44" s="177"/>
      <c r="F44" s="177"/>
      <c r="G44" s="177"/>
      <c r="H44" s="177"/>
      <c r="I44" s="177"/>
      <c r="J44" s="177"/>
      <c r="K44" s="178"/>
      <c r="L44" s="64">
        <f>SUM(L42:L43)</f>
        <v>12</v>
      </c>
      <c r="M44" s="61">
        <f>SUM(M42:M43)</f>
        <v>63514</v>
      </c>
      <c r="N44" s="61">
        <f>SUM(N42:N43)</f>
        <v>4026728</v>
      </c>
    </row>
    <row r="45" spans="1:14" ht="14.1" customHeight="1">
      <c r="A45" s="58"/>
      <c r="B45" s="182" t="s">
        <v>85</v>
      </c>
      <c r="C45" s="183"/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4"/>
    </row>
    <row r="46" spans="1:14" ht="14.1" customHeight="1">
      <c r="A46" s="58"/>
      <c r="B46" s="46" t="s">
        <v>297</v>
      </c>
      <c r="C46" s="59" t="s">
        <v>298</v>
      </c>
      <c r="D46" s="63">
        <v>10.1</v>
      </c>
      <c r="E46" s="104">
        <v>11</v>
      </c>
      <c r="F46" s="104">
        <v>10.1</v>
      </c>
      <c r="G46" s="104">
        <v>10.73</v>
      </c>
      <c r="H46" s="104">
        <v>10.02</v>
      </c>
      <c r="I46" s="104">
        <v>10.8</v>
      </c>
      <c r="J46" s="104">
        <v>10.1</v>
      </c>
      <c r="K46" s="105">
        <v>6.93</v>
      </c>
      <c r="L46" s="102">
        <v>10</v>
      </c>
      <c r="M46" s="103">
        <v>83021</v>
      </c>
      <c r="N46" s="103">
        <v>891068.2</v>
      </c>
    </row>
    <row r="47" spans="1:14" ht="14.1" customHeight="1">
      <c r="A47" s="58"/>
      <c r="B47" s="46" t="s">
        <v>87</v>
      </c>
      <c r="C47" s="59" t="s">
        <v>43</v>
      </c>
      <c r="D47" s="63">
        <v>0.36</v>
      </c>
      <c r="E47" s="104">
        <v>0.36</v>
      </c>
      <c r="F47" s="104">
        <v>0.36</v>
      </c>
      <c r="G47" s="104">
        <v>0.36</v>
      </c>
      <c r="H47" s="104">
        <v>0.37</v>
      </c>
      <c r="I47" s="104">
        <v>0.36</v>
      </c>
      <c r="J47" s="104">
        <v>0.37</v>
      </c>
      <c r="K47" s="105">
        <v>-2.7</v>
      </c>
      <c r="L47" s="102">
        <v>2</v>
      </c>
      <c r="M47" s="103">
        <v>515103</v>
      </c>
      <c r="N47" s="103">
        <v>185437.08</v>
      </c>
    </row>
    <row r="48" spans="1:14" ht="14.1" customHeight="1">
      <c r="A48" s="58"/>
      <c r="B48" s="174" t="s">
        <v>192</v>
      </c>
      <c r="C48" s="175"/>
      <c r="D48" s="176"/>
      <c r="E48" s="177"/>
      <c r="F48" s="177"/>
      <c r="G48" s="177"/>
      <c r="H48" s="177"/>
      <c r="I48" s="177"/>
      <c r="J48" s="177"/>
      <c r="K48" s="178"/>
      <c r="L48" s="64">
        <f>SUM(L46:L47)</f>
        <v>12</v>
      </c>
      <c r="M48" s="61">
        <f>SUM(M46:M47)</f>
        <v>598124</v>
      </c>
      <c r="N48" s="61">
        <f>SUM(N46:N47)</f>
        <v>1076505.28</v>
      </c>
    </row>
    <row r="49" spans="1:14" s="52" customFormat="1" ht="14.1" customHeight="1">
      <c r="B49" s="66" t="s">
        <v>32</v>
      </c>
      <c r="C49" s="185"/>
      <c r="D49" s="186"/>
      <c r="E49" s="186"/>
      <c r="F49" s="186"/>
      <c r="G49" s="186"/>
      <c r="H49" s="186"/>
      <c r="I49" s="186"/>
      <c r="J49" s="186"/>
      <c r="K49" s="187"/>
      <c r="L49" s="67">
        <f>L48+L44+L40+L31+L22+L18+L26</f>
        <v>1053</v>
      </c>
      <c r="M49" s="67">
        <f>M48+M44+M40+M31+M22+M18+M26</f>
        <v>1020608077</v>
      </c>
      <c r="N49" s="67">
        <f>N48+N44+N40+N31+N22+N18+N26</f>
        <v>986213906.54000008</v>
      </c>
    </row>
    <row r="50" spans="1:14" s="52" customFormat="1" ht="22.5" customHeight="1">
      <c r="A50" s="51"/>
      <c r="B50" s="179" t="s">
        <v>307</v>
      </c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1"/>
    </row>
    <row r="51" spans="1:14" s="52" customFormat="1" ht="48" customHeight="1">
      <c r="B51" s="53" t="s">
        <v>15</v>
      </c>
      <c r="C51" s="54" t="s">
        <v>20</v>
      </c>
      <c r="D51" s="54" t="s">
        <v>21</v>
      </c>
      <c r="E51" s="54" t="s">
        <v>22</v>
      </c>
      <c r="F51" s="54" t="s">
        <v>23</v>
      </c>
      <c r="G51" s="54" t="s">
        <v>24</v>
      </c>
      <c r="H51" s="54" t="s">
        <v>25</v>
      </c>
      <c r="I51" s="54" t="s">
        <v>19</v>
      </c>
      <c r="J51" s="54" t="s">
        <v>26</v>
      </c>
      <c r="K51" s="55" t="s">
        <v>27</v>
      </c>
      <c r="L51" s="56" t="s">
        <v>28</v>
      </c>
      <c r="M51" s="56" t="s">
        <v>18</v>
      </c>
      <c r="N51" s="57" t="s">
        <v>7</v>
      </c>
    </row>
    <row r="52" spans="1:14" s="52" customFormat="1" ht="13.9" customHeight="1">
      <c r="B52" s="182" t="s">
        <v>29</v>
      </c>
      <c r="C52" s="183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4"/>
    </row>
    <row r="53" spans="1:14" ht="13.9" customHeight="1">
      <c r="A53" s="58"/>
      <c r="B53" s="46" t="s">
        <v>212</v>
      </c>
      <c r="C53" s="59" t="s">
        <v>211</v>
      </c>
      <c r="D53" s="104">
        <v>0.2</v>
      </c>
      <c r="E53" s="104">
        <v>0.2</v>
      </c>
      <c r="F53" s="104">
        <v>0.2</v>
      </c>
      <c r="G53" s="104">
        <v>0.2</v>
      </c>
      <c r="H53" s="104">
        <v>0.2</v>
      </c>
      <c r="I53" s="104">
        <v>0.2</v>
      </c>
      <c r="J53" s="104">
        <v>0.2</v>
      </c>
      <c r="K53" s="105">
        <v>0</v>
      </c>
      <c r="L53" s="102">
        <v>1</v>
      </c>
      <c r="M53" s="103">
        <v>22365</v>
      </c>
      <c r="N53" s="103">
        <v>4473</v>
      </c>
    </row>
    <row r="54" spans="1:14" ht="13.9" customHeight="1">
      <c r="A54" s="58"/>
      <c r="B54" s="46" t="s">
        <v>149</v>
      </c>
      <c r="C54" s="59" t="s">
        <v>150</v>
      </c>
      <c r="D54" s="104">
        <v>0.1</v>
      </c>
      <c r="E54" s="104">
        <v>0.1</v>
      </c>
      <c r="F54" s="104">
        <v>0.1</v>
      </c>
      <c r="G54" s="104">
        <v>0.1</v>
      </c>
      <c r="H54" s="104">
        <v>0.1</v>
      </c>
      <c r="I54" s="104">
        <v>0.1</v>
      </c>
      <c r="J54" s="104">
        <v>0.1</v>
      </c>
      <c r="K54" s="105">
        <v>0</v>
      </c>
      <c r="L54" s="102">
        <v>2</v>
      </c>
      <c r="M54" s="103">
        <v>200000</v>
      </c>
      <c r="N54" s="103">
        <v>20000</v>
      </c>
    </row>
    <row r="55" spans="1:14" ht="13.9" customHeight="1">
      <c r="A55" s="58"/>
      <c r="B55" s="46" t="s">
        <v>184</v>
      </c>
      <c r="C55" s="59" t="s">
        <v>185</v>
      </c>
      <c r="D55" s="104">
        <v>0.57999999999999996</v>
      </c>
      <c r="E55" s="104">
        <v>0.57999999999999996</v>
      </c>
      <c r="F55" s="104">
        <v>0.56000000000000005</v>
      </c>
      <c r="G55" s="104">
        <v>0.56999999999999995</v>
      </c>
      <c r="H55" s="104">
        <v>0.57999999999999996</v>
      </c>
      <c r="I55" s="104">
        <v>0.56000000000000005</v>
      </c>
      <c r="J55" s="104">
        <v>0.57999999999999996</v>
      </c>
      <c r="K55" s="105">
        <v>-3.45</v>
      </c>
      <c r="L55" s="102">
        <v>9</v>
      </c>
      <c r="M55" s="103">
        <v>272473</v>
      </c>
      <c r="N55" s="103">
        <v>156012.57999999999</v>
      </c>
    </row>
    <row r="56" spans="1:14" ht="13.9" customHeight="1">
      <c r="A56" s="58"/>
      <c r="B56" s="174" t="s">
        <v>89</v>
      </c>
      <c r="C56" s="175"/>
      <c r="D56" s="176"/>
      <c r="E56" s="177"/>
      <c r="F56" s="177"/>
      <c r="G56" s="177"/>
      <c r="H56" s="177"/>
      <c r="I56" s="177"/>
      <c r="J56" s="177"/>
      <c r="K56" s="178"/>
      <c r="L56" s="65">
        <f>SUM(L53:L55)</f>
        <v>12</v>
      </c>
      <c r="M56" s="65">
        <f>SUM(M53:M55)</f>
        <v>494838</v>
      </c>
      <c r="N56" s="65">
        <f>SUM(N53:N55)</f>
        <v>180485.58</v>
      </c>
    </row>
    <row r="57" spans="1:14" ht="13.9" customHeight="1">
      <c r="A57" s="58"/>
      <c r="B57" s="182" t="s">
        <v>94</v>
      </c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84"/>
    </row>
    <row r="58" spans="1:14" ht="13.9" customHeight="1">
      <c r="A58" s="58"/>
      <c r="B58" s="46" t="s">
        <v>238</v>
      </c>
      <c r="C58" s="59" t="s">
        <v>239</v>
      </c>
      <c r="D58" s="104">
        <v>0.82</v>
      </c>
      <c r="E58" s="104">
        <v>0.82</v>
      </c>
      <c r="F58" s="104">
        <v>0.82</v>
      </c>
      <c r="G58" s="104">
        <v>0.82</v>
      </c>
      <c r="H58" s="104">
        <v>0.82</v>
      </c>
      <c r="I58" s="104">
        <v>0.82</v>
      </c>
      <c r="J58" s="104">
        <v>0.82</v>
      </c>
      <c r="K58" s="105">
        <v>0</v>
      </c>
      <c r="L58" s="102">
        <v>1</v>
      </c>
      <c r="M58" s="103">
        <v>10000</v>
      </c>
      <c r="N58" s="103">
        <v>8200</v>
      </c>
    </row>
    <row r="59" spans="1:14" ht="13.9" customHeight="1">
      <c r="A59" s="58"/>
      <c r="B59" s="46" t="s">
        <v>242</v>
      </c>
      <c r="C59" s="59" t="s">
        <v>243</v>
      </c>
      <c r="D59" s="104">
        <v>4.8600000000000003</v>
      </c>
      <c r="E59" s="104">
        <v>4.8600000000000003</v>
      </c>
      <c r="F59" s="104">
        <v>4.8600000000000003</v>
      </c>
      <c r="G59" s="104">
        <v>4.8600000000000003</v>
      </c>
      <c r="H59" s="104">
        <v>4.99</v>
      </c>
      <c r="I59" s="104">
        <v>4.8600000000000003</v>
      </c>
      <c r="J59" s="104">
        <v>4.8600000000000003</v>
      </c>
      <c r="K59" s="105">
        <v>0</v>
      </c>
      <c r="L59" s="102">
        <v>1</v>
      </c>
      <c r="M59" s="103">
        <v>7086</v>
      </c>
      <c r="N59" s="103">
        <v>34437.96</v>
      </c>
    </row>
    <row r="60" spans="1:14" ht="13.9" customHeight="1">
      <c r="A60" s="58"/>
      <c r="B60" s="174" t="s">
        <v>292</v>
      </c>
      <c r="C60" s="175"/>
      <c r="D60" s="176"/>
      <c r="E60" s="177"/>
      <c r="F60" s="177"/>
      <c r="G60" s="177"/>
      <c r="H60" s="177"/>
      <c r="I60" s="177"/>
      <c r="J60" s="177"/>
      <c r="K60" s="178"/>
      <c r="L60" s="65">
        <f>SUM(L58:L59)</f>
        <v>2</v>
      </c>
      <c r="M60" s="65">
        <f>SUM(M58:M59)</f>
        <v>17086</v>
      </c>
      <c r="N60" s="65">
        <f>SUM(N58:N59)</f>
        <v>42637.96</v>
      </c>
    </row>
    <row r="61" spans="1:14" ht="13.9" customHeight="1">
      <c r="A61" s="58"/>
      <c r="B61" s="182" t="s">
        <v>83</v>
      </c>
      <c r="C61" s="183"/>
      <c r="D61" s="183"/>
      <c r="E61" s="183"/>
      <c r="F61" s="183"/>
      <c r="G61" s="183"/>
      <c r="H61" s="183"/>
      <c r="I61" s="183"/>
      <c r="J61" s="183"/>
      <c r="K61" s="183"/>
      <c r="L61" s="183"/>
      <c r="M61" s="183"/>
      <c r="N61" s="184"/>
    </row>
    <row r="62" spans="1:14" ht="13.9" customHeight="1">
      <c r="A62" s="58"/>
      <c r="B62" s="46" t="s">
        <v>33</v>
      </c>
      <c r="C62" s="59" t="s">
        <v>34</v>
      </c>
      <c r="D62" s="104">
        <v>1.68</v>
      </c>
      <c r="E62" s="104">
        <v>1.7</v>
      </c>
      <c r="F62" s="104">
        <v>1.68</v>
      </c>
      <c r="G62" s="104">
        <v>1.68</v>
      </c>
      <c r="H62" s="104">
        <v>1.7</v>
      </c>
      <c r="I62" s="104">
        <v>1.68</v>
      </c>
      <c r="J62" s="104">
        <v>1.7</v>
      </c>
      <c r="K62" s="105">
        <v>-1.18</v>
      </c>
      <c r="L62" s="102">
        <v>8</v>
      </c>
      <c r="M62" s="103">
        <v>416974</v>
      </c>
      <c r="N62" s="103">
        <v>701330.02</v>
      </c>
    </row>
    <row r="63" spans="1:14" ht="13.9" customHeight="1">
      <c r="A63" s="58"/>
      <c r="B63" s="174" t="s">
        <v>91</v>
      </c>
      <c r="C63" s="175"/>
      <c r="D63" s="176"/>
      <c r="E63" s="177"/>
      <c r="F63" s="177"/>
      <c r="G63" s="177"/>
      <c r="H63" s="177"/>
      <c r="I63" s="177"/>
      <c r="J63" s="177"/>
      <c r="K63" s="178"/>
      <c r="L63" s="65">
        <f>SUM(L62:L62)</f>
        <v>8</v>
      </c>
      <c r="M63" s="65">
        <f>SUM(M62:M62)</f>
        <v>416974</v>
      </c>
      <c r="N63" s="65">
        <f>SUM(N62:N62)</f>
        <v>701330.02</v>
      </c>
    </row>
    <row r="64" spans="1:14" ht="13.9" customHeight="1">
      <c r="A64" s="58"/>
      <c r="B64" s="182" t="s">
        <v>84</v>
      </c>
      <c r="C64" s="183"/>
      <c r="D64" s="183"/>
      <c r="E64" s="183"/>
      <c r="F64" s="183"/>
      <c r="G64" s="183"/>
      <c r="H64" s="183"/>
      <c r="I64" s="183"/>
      <c r="J64" s="183"/>
      <c r="K64" s="183"/>
      <c r="L64" s="183"/>
      <c r="M64" s="183"/>
      <c r="N64" s="184"/>
    </row>
    <row r="65" spans="1:14" ht="13.9" customHeight="1">
      <c r="A65" s="58"/>
      <c r="B65" s="46" t="s">
        <v>35</v>
      </c>
      <c r="C65" s="59" t="s">
        <v>36</v>
      </c>
      <c r="D65" s="86">
        <v>2.75</v>
      </c>
      <c r="E65" s="86">
        <v>2.87</v>
      </c>
      <c r="F65" s="86">
        <v>2.75</v>
      </c>
      <c r="G65" s="86">
        <v>2.84</v>
      </c>
      <c r="H65" s="86">
        <v>2.79</v>
      </c>
      <c r="I65" s="86">
        <v>2.82</v>
      </c>
      <c r="J65" s="86">
        <v>2.79</v>
      </c>
      <c r="K65" s="91">
        <v>1.08</v>
      </c>
      <c r="L65" s="92">
        <v>22</v>
      </c>
      <c r="M65" s="93">
        <v>832799</v>
      </c>
      <c r="N65" s="93">
        <v>2362642.15</v>
      </c>
    </row>
    <row r="66" spans="1:14" ht="13.9" customHeight="1">
      <c r="A66" s="58"/>
      <c r="B66" s="46" t="s">
        <v>88</v>
      </c>
      <c r="C66" s="59" t="s">
        <v>37</v>
      </c>
      <c r="D66" s="86">
        <v>1</v>
      </c>
      <c r="E66" s="86">
        <v>1</v>
      </c>
      <c r="F66" s="86">
        <v>1</v>
      </c>
      <c r="G66" s="86">
        <v>1</v>
      </c>
      <c r="H66" s="86">
        <v>1</v>
      </c>
      <c r="I66" s="86">
        <v>1</v>
      </c>
      <c r="J66" s="86">
        <v>1</v>
      </c>
      <c r="K66" s="91">
        <v>0</v>
      </c>
      <c r="L66" s="92">
        <v>1</v>
      </c>
      <c r="M66" s="93">
        <v>24850</v>
      </c>
      <c r="N66" s="93">
        <v>24850</v>
      </c>
    </row>
    <row r="67" spans="1:14" ht="15.75">
      <c r="A67" s="58"/>
      <c r="B67" s="174" t="s">
        <v>91</v>
      </c>
      <c r="C67" s="175"/>
      <c r="D67" s="176"/>
      <c r="E67" s="177"/>
      <c r="F67" s="177"/>
      <c r="G67" s="177"/>
      <c r="H67" s="177"/>
      <c r="I67" s="177"/>
      <c r="J67" s="177"/>
      <c r="K67" s="178"/>
      <c r="L67" s="65">
        <f>SUM(L65:L66)</f>
        <v>23</v>
      </c>
      <c r="M67" s="65">
        <f>SUM(M65:M66)</f>
        <v>857649</v>
      </c>
      <c r="N67" s="65">
        <f>SUM(N65:N66)</f>
        <v>2387492.15</v>
      </c>
    </row>
    <row r="68" spans="1:14" ht="13.9" customHeight="1">
      <c r="A68" s="58"/>
      <c r="B68" s="182" t="s">
        <v>31</v>
      </c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4"/>
    </row>
    <row r="69" spans="1:14" ht="13.9" customHeight="1">
      <c r="A69" s="58"/>
      <c r="B69" s="46" t="s">
        <v>134</v>
      </c>
      <c r="C69" s="59" t="s">
        <v>135</v>
      </c>
      <c r="D69" s="81">
        <v>29</v>
      </c>
      <c r="E69" s="81">
        <v>29</v>
      </c>
      <c r="F69" s="81">
        <v>28</v>
      </c>
      <c r="G69" s="86">
        <v>28.02</v>
      </c>
      <c r="H69" s="86">
        <v>29</v>
      </c>
      <c r="I69" s="86">
        <v>28</v>
      </c>
      <c r="J69" s="81">
        <v>29</v>
      </c>
      <c r="K69" s="82">
        <v>-3.45</v>
      </c>
      <c r="L69" s="83">
        <v>5</v>
      </c>
      <c r="M69" s="84">
        <v>9671</v>
      </c>
      <c r="N69" s="84">
        <v>270959</v>
      </c>
    </row>
    <row r="70" spans="1:14" ht="13.9" customHeight="1">
      <c r="A70" s="58"/>
      <c r="B70" s="174" t="s">
        <v>92</v>
      </c>
      <c r="C70" s="175"/>
      <c r="D70" s="176"/>
      <c r="E70" s="190"/>
      <c r="F70" s="190"/>
      <c r="G70" s="190"/>
      <c r="H70" s="190"/>
      <c r="I70" s="190"/>
      <c r="J70" s="190"/>
      <c r="K70" s="178"/>
      <c r="L70" s="65">
        <f>L69</f>
        <v>5</v>
      </c>
      <c r="M70" s="65">
        <f t="shared" ref="M70:N70" si="0">M69</f>
        <v>9671</v>
      </c>
      <c r="N70" s="65">
        <f t="shared" si="0"/>
        <v>270959</v>
      </c>
    </row>
    <row r="71" spans="1:14" s="52" customFormat="1" ht="13.9" customHeight="1">
      <c r="B71" s="66" t="s">
        <v>124</v>
      </c>
      <c r="C71" s="185"/>
      <c r="D71" s="188"/>
      <c r="E71" s="188"/>
      <c r="F71" s="188"/>
      <c r="G71" s="188"/>
      <c r="H71" s="188"/>
      <c r="I71" s="188"/>
      <c r="J71" s="188"/>
      <c r="K71" s="187"/>
      <c r="L71" s="67">
        <f>L67+L56+L70+L60+L63</f>
        <v>50</v>
      </c>
      <c r="M71" s="67">
        <f>M67+M56+M70+M60+M63</f>
        <v>1796218</v>
      </c>
      <c r="N71" s="67">
        <f>N67+N56+N70+N60+N63</f>
        <v>3582904.71</v>
      </c>
    </row>
    <row r="72" spans="1:14" s="52" customFormat="1" ht="22.5" customHeight="1">
      <c r="A72" s="51"/>
      <c r="B72" s="179" t="s">
        <v>306</v>
      </c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1"/>
    </row>
    <row r="73" spans="1:14" s="52" customFormat="1" ht="44.25" customHeight="1">
      <c r="B73" s="53" t="s">
        <v>15</v>
      </c>
      <c r="C73" s="54" t="s">
        <v>20</v>
      </c>
      <c r="D73" s="54" t="s">
        <v>21</v>
      </c>
      <c r="E73" s="54" t="s">
        <v>22</v>
      </c>
      <c r="F73" s="54" t="s">
        <v>23</v>
      </c>
      <c r="G73" s="54" t="s">
        <v>24</v>
      </c>
      <c r="H73" s="54" t="s">
        <v>25</v>
      </c>
      <c r="I73" s="54" t="s">
        <v>19</v>
      </c>
      <c r="J73" s="54" t="s">
        <v>26</v>
      </c>
      <c r="K73" s="55" t="s">
        <v>27</v>
      </c>
      <c r="L73" s="56" t="s">
        <v>28</v>
      </c>
      <c r="M73" s="56" t="s">
        <v>18</v>
      </c>
      <c r="N73" s="57" t="s">
        <v>7</v>
      </c>
    </row>
    <row r="74" spans="1:14" s="52" customFormat="1" ht="13.9" customHeight="1">
      <c r="B74" s="182" t="s">
        <v>29</v>
      </c>
      <c r="C74" s="183"/>
      <c r="D74" s="183"/>
      <c r="E74" s="183"/>
      <c r="F74" s="183"/>
      <c r="G74" s="183"/>
      <c r="H74" s="183"/>
      <c r="I74" s="183"/>
      <c r="J74" s="183"/>
      <c r="K74" s="183"/>
      <c r="L74" s="183"/>
      <c r="M74" s="183"/>
      <c r="N74" s="184"/>
    </row>
    <row r="75" spans="1:14" ht="13.9" customHeight="1">
      <c r="A75" s="58"/>
      <c r="B75" s="110" t="s">
        <v>277</v>
      </c>
      <c r="C75" s="111" t="s">
        <v>278</v>
      </c>
      <c r="D75" s="81">
        <v>1</v>
      </c>
      <c r="E75" s="81">
        <v>1</v>
      </c>
      <c r="F75" s="81">
        <v>1</v>
      </c>
      <c r="G75" s="86">
        <v>1</v>
      </c>
      <c r="H75" s="86">
        <v>1</v>
      </c>
      <c r="I75" s="86">
        <v>1</v>
      </c>
      <c r="J75" s="81">
        <v>1</v>
      </c>
      <c r="K75" s="82">
        <v>0</v>
      </c>
      <c r="L75" s="83">
        <v>4</v>
      </c>
      <c r="M75" s="84">
        <v>20612000000</v>
      </c>
      <c r="N75" s="84">
        <v>20612000000</v>
      </c>
    </row>
    <row r="76" spans="1:14" ht="13.9" customHeight="1">
      <c r="A76" s="58"/>
      <c r="B76" s="174" t="s">
        <v>89</v>
      </c>
      <c r="C76" s="175"/>
      <c r="D76" s="176"/>
      <c r="E76" s="177"/>
      <c r="F76" s="177"/>
      <c r="G76" s="177"/>
      <c r="H76" s="177"/>
      <c r="I76" s="177"/>
      <c r="J76" s="177"/>
      <c r="K76" s="178"/>
      <c r="L76" s="65">
        <f>SUM(L74:L75)</f>
        <v>4</v>
      </c>
      <c r="M76" s="65">
        <f>SUM(M74:M75)</f>
        <v>20612000000</v>
      </c>
      <c r="N76" s="65">
        <f>SUM(N74:N75)</f>
        <v>20612000000</v>
      </c>
    </row>
    <row r="77" spans="1:14" ht="13.9" customHeight="1">
      <c r="A77" s="58"/>
      <c r="B77" s="182" t="s">
        <v>83</v>
      </c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4"/>
    </row>
    <row r="78" spans="1:14" ht="13.9" customHeight="1">
      <c r="A78" s="58"/>
      <c r="B78" s="97" t="s">
        <v>203</v>
      </c>
      <c r="C78" s="98" t="s">
        <v>204</v>
      </c>
      <c r="D78" s="94">
        <v>1.4</v>
      </c>
      <c r="E78" s="104">
        <v>1.41</v>
      </c>
      <c r="F78" s="104">
        <v>1.4</v>
      </c>
      <c r="G78" s="104">
        <v>1.41</v>
      </c>
      <c r="H78" s="104">
        <v>1.42</v>
      </c>
      <c r="I78" s="104">
        <v>1.41</v>
      </c>
      <c r="J78" s="104">
        <v>1.4</v>
      </c>
      <c r="K78" s="105">
        <v>0.71</v>
      </c>
      <c r="L78" s="102">
        <v>6</v>
      </c>
      <c r="M78" s="103">
        <v>1536855</v>
      </c>
      <c r="N78" s="103">
        <v>2166765.5499999998</v>
      </c>
    </row>
    <row r="79" spans="1:14" ht="13.9" customHeight="1">
      <c r="A79" s="58"/>
      <c r="B79" s="174" t="s">
        <v>91</v>
      </c>
      <c r="C79" s="175"/>
      <c r="D79" s="176"/>
      <c r="E79" s="177"/>
      <c r="F79" s="177"/>
      <c r="G79" s="177"/>
      <c r="H79" s="177"/>
      <c r="I79" s="177"/>
      <c r="J79" s="177"/>
      <c r="K79" s="178"/>
      <c r="L79" s="65">
        <f>SUM(L78:L78)</f>
        <v>6</v>
      </c>
      <c r="M79" s="65">
        <f>SUM(M78:M78)</f>
        <v>1536855</v>
      </c>
      <c r="N79" s="65">
        <f>SUM(N78:N78)</f>
        <v>2166765.5499999998</v>
      </c>
    </row>
    <row r="80" spans="1:14" ht="13.9" customHeight="1">
      <c r="A80" s="58"/>
      <c r="B80" s="182" t="s">
        <v>84</v>
      </c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4"/>
    </row>
    <row r="81" spans="1:14" ht="13.9" customHeight="1">
      <c r="A81" s="58"/>
      <c r="B81" s="97" t="s">
        <v>275</v>
      </c>
      <c r="C81" s="98" t="s">
        <v>276</v>
      </c>
      <c r="D81" s="94">
        <v>1.35</v>
      </c>
      <c r="E81" s="104">
        <v>1.5</v>
      </c>
      <c r="F81" s="104">
        <v>1.35</v>
      </c>
      <c r="G81" s="104">
        <v>1.36</v>
      </c>
      <c r="H81" s="104">
        <v>1.35</v>
      </c>
      <c r="I81" s="104">
        <v>1.35</v>
      </c>
      <c r="J81" s="104">
        <v>1.35</v>
      </c>
      <c r="K81" s="105">
        <v>0</v>
      </c>
      <c r="L81" s="102">
        <v>12</v>
      </c>
      <c r="M81" s="103">
        <v>2364558</v>
      </c>
      <c r="N81" s="103">
        <v>3210692.08</v>
      </c>
    </row>
    <row r="82" spans="1:14" ht="13.9" customHeight="1">
      <c r="A82" s="58"/>
      <c r="B82" s="97" t="s">
        <v>155</v>
      </c>
      <c r="C82" s="98" t="s">
        <v>156</v>
      </c>
      <c r="D82" s="94">
        <v>1.36</v>
      </c>
      <c r="E82" s="104">
        <v>1.36</v>
      </c>
      <c r="F82" s="104">
        <v>1.36</v>
      </c>
      <c r="G82" s="104">
        <v>1.36</v>
      </c>
      <c r="H82" s="104">
        <v>1.36</v>
      </c>
      <c r="I82" s="104">
        <v>1.36</v>
      </c>
      <c r="J82" s="104">
        <v>1.36</v>
      </c>
      <c r="K82" s="105">
        <v>0</v>
      </c>
      <c r="L82" s="102">
        <v>3</v>
      </c>
      <c r="M82" s="103">
        <v>1003067</v>
      </c>
      <c r="N82" s="103">
        <v>1364171.12</v>
      </c>
    </row>
    <row r="83" spans="1:14" ht="13.9" customHeight="1">
      <c r="A83" s="58"/>
      <c r="B83" s="97" t="s">
        <v>103</v>
      </c>
      <c r="C83" s="98" t="s">
        <v>104</v>
      </c>
      <c r="D83" s="94">
        <v>1.1499999999999999</v>
      </c>
      <c r="E83" s="104">
        <v>1.1499999999999999</v>
      </c>
      <c r="F83" s="104">
        <v>1.1499999999999999</v>
      </c>
      <c r="G83" s="104">
        <v>1.1499999999999999</v>
      </c>
      <c r="H83" s="104">
        <v>1.1499999999999999</v>
      </c>
      <c r="I83" s="104">
        <v>1.1499999999999999</v>
      </c>
      <c r="J83" s="104">
        <v>1.1499999999999999</v>
      </c>
      <c r="K83" s="105">
        <v>0</v>
      </c>
      <c r="L83" s="102">
        <v>2</v>
      </c>
      <c r="M83" s="103">
        <v>5480</v>
      </c>
      <c r="N83" s="103">
        <v>6302</v>
      </c>
    </row>
    <row r="84" spans="1:14" ht="13.9" customHeight="1">
      <c r="A84" s="58"/>
      <c r="B84" s="97" t="s">
        <v>217</v>
      </c>
      <c r="C84" s="98" t="s">
        <v>218</v>
      </c>
      <c r="D84" s="94">
        <v>1.91</v>
      </c>
      <c r="E84" s="104">
        <v>1.91</v>
      </c>
      <c r="F84" s="104">
        <v>1.91</v>
      </c>
      <c r="G84" s="104">
        <v>1.91</v>
      </c>
      <c r="H84" s="104">
        <v>1.91</v>
      </c>
      <c r="I84" s="104">
        <v>1.91</v>
      </c>
      <c r="J84" s="104">
        <v>1.91</v>
      </c>
      <c r="K84" s="105">
        <v>0</v>
      </c>
      <c r="L84" s="102">
        <v>3</v>
      </c>
      <c r="M84" s="103">
        <v>130154</v>
      </c>
      <c r="N84" s="103">
        <v>248594.14</v>
      </c>
    </row>
    <row r="85" spans="1:14" ht="13.9" customHeight="1">
      <c r="A85" s="58"/>
      <c r="B85" s="97" t="s">
        <v>38</v>
      </c>
      <c r="C85" s="98" t="s">
        <v>39</v>
      </c>
      <c r="D85" s="94">
        <v>1.23</v>
      </c>
      <c r="E85" s="104">
        <v>1.27</v>
      </c>
      <c r="F85" s="104">
        <v>1.23</v>
      </c>
      <c r="G85" s="104">
        <v>1.26</v>
      </c>
      <c r="H85" s="104">
        <v>1.22</v>
      </c>
      <c r="I85" s="104">
        <v>1.25</v>
      </c>
      <c r="J85" s="104">
        <v>1.22</v>
      </c>
      <c r="K85" s="105">
        <v>2.46</v>
      </c>
      <c r="L85" s="102">
        <v>13</v>
      </c>
      <c r="M85" s="103">
        <v>3625736</v>
      </c>
      <c r="N85" s="103">
        <v>4560170</v>
      </c>
    </row>
    <row r="86" spans="1:14" ht="13.9" customHeight="1">
      <c r="A86" s="58"/>
      <c r="B86" s="174" t="s">
        <v>91</v>
      </c>
      <c r="C86" s="175"/>
      <c r="D86" s="176"/>
      <c r="E86" s="190"/>
      <c r="F86" s="190"/>
      <c r="G86" s="190"/>
      <c r="H86" s="190"/>
      <c r="I86" s="190"/>
      <c r="J86" s="190"/>
      <c r="K86" s="178"/>
      <c r="L86" s="65">
        <f>SUM(L81:L85)</f>
        <v>33</v>
      </c>
      <c r="M86" s="65">
        <f>SUM(M81:M85)</f>
        <v>7128995</v>
      </c>
      <c r="N86" s="65">
        <f>SUM(N81:N85)</f>
        <v>9389929.3399999999</v>
      </c>
    </row>
    <row r="87" spans="1:14" ht="13.9" customHeight="1">
      <c r="A87" s="58"/>
      <c r="B87" s="182" t="s">
        <v>31</v>
      </c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4"/>
    </row>
    <row r="88" spans="1:14" ht="13.9" customHeight="1">
      <c r="A88" s="58"/>
      <c r="B88" s="97" t="s">
        <v>240</v>
      </c>
      <c r="C88" s="98" t="s">
        <v>241</v>
      </c>
      <c r="D88" s="81">
        <v>18.79</v>
      </c>
      <c r="E88" s="81">
        <v>18.79</v>
      </c>
      <c r="F88" s="81">
        <v>18.53</v>
      </c>
      <c r="G88" s="86">
        <v>18.649999999999999</v>
      </c>
      <c r="H88" s="86">
        <v>18.53</v>
      </c>
      <c r="I88" s="86">
        <v>18.53</v>
      </c>
      <c r="J88" s="81">
        <v>18.510000000000002</v>
      </c>
      <c r="K88" s="82">
        <v>0.11</v>
      </c>
      <c r="L88" s="83">
        <v>2</v>
      </c>
      <c r="M88" s="84">
        <v>27000</v>
      </c>
      <c r="N88" s="84">
        <v>503430</v>
      </c>
    </row>
    <row r="89" spans="1:14" ht="13.9" customHeight="1">
      <c r="A89" s="58"/>
      <c r="B89" s="174" t="s">
        <v>92</v>
      </c>
      <c r="C89" s="175"/>
      <c r="D89" s="176"/>
      <c r="E89" s="190"/>
      <c r="F89" s="190"/>
      <c r="G89" s="190"/>
      <c r="H89" s="190"/>
      <c r="I89" s="190"/>
      <c r="J89" s="190"/>
      <c r="K89" s="178"/>
      <c r="L89" s="65">
        <f>L88</f>
        <v>2</v>
      </c>
      <c r="M89" s="65">
        <f t="shared" ref="M89:N89" si="1">M88</f>
        <v>27000</v>
      </c>
      <c r="N89" s="65">
        <f t="shared" si="1"/>
        <v>503430</v>
      </c>
    </row>
    <row r="90" spans="1:14" ht="13.9" customHeight="1">
      <c r="A90" s="58"/>
      <c r="B90" s="182" t="s">
        <v>85</v>
      </c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4"/>
    </row>
    <row r="91" spans="1:14" ht="13.9" customHeight="1">
      <c r="A91" s="58"/>
      <c r="B91" s="46" t="s">
        <v>199</v>
      </c>
      <c r="C91" s="59" t="s">
        <v>200</v>
      </c>
      <c r="D91" s="63">
        <v>5.08</v>
      </c>
      <c r="E91" s="81">
        <v>5.0999999999999996</v>
      </c>
      <c r="F91" s="81">
        <v>5.08</v>
      </c>
      <c r="G91" s="81">
        <v>5.08</v>
      </c>
      <c r="H91" s="81">
        <v>5.07</v>
      </c>
      <c r="I91" s="81">
        <v>5.08</v>
      </c>
      <c r="J91" s="81">
        <v>5.07</v>
      </c>
      <c r="K91" s="105">
        <v>0.2</v>
      </c>
      <c r="L91" s="83">
        <v>61</v>
      </c>
      <c r="M91" s="84">
        <v>13511968</v>
      </c>
      <c r="N91" s="84">
        <v>68704697.439999998</v>
      </c>
    </row>
    <row r="92" spans="1:14" ht="13.9" customHeight="1">
      <c r="A92" s="58"/>
      <c r="B92" s="174" t="s">
        <v>192</v>
      </c>
      <c r="C92" s="175"/>
      <c r="D92" s="176"/>
      <c r="E92" s="190"/>
      <c r="F92" s="190"/>
      <c r="G92" s="190"/>
      <c r="H92" s="190"/>
      <c r="I92" s="190"/>
      <c r="J92" s="190"/>
      <c r="K92" s="178"/>
      <c r="L92" s="64">
        <f>L91</f>
        <v>61</v>
      </c>
      <c r="M92" s="64">
        <f t="shared" ref="M92:N92" si="2">M91</f>
        <v>13511968</v>
      </c>
      <c r="N92" s="84">
        <f t="shared" si="2"/>
        <v>68704697.439999998</v>
      </c>
    </row>
    <row r="93" spans="1:14" s="52" customFormat="1" ht="13.9" customHeight="1">
      <c r="B93" s="66" t="s">
        <v>71</v>
      </c>
      <c r="C93" s="185"/>
      <c r="D93" s="188"/>
      <c r="E93" s="188"/>
      <c r="F93" s="188"/>
      <c r="G93" s="188"/>
      <c r="H93" s="188"/>
      <c r="I93" s="188"/>
      <c r="J93" s="188"/>
      <c r="K93" s="187"/>
      <c r="L93" s="67">
        <f>L92+L89+L86+L79+L76</f>
        <v>106</v>
      </c>
      <c r="M93" s="67">
        <f>M92+M89+M86+M79+M76</f>
        <v>20634204818</v>
      </c>
      <c r="N93" s="67">
        <f>N92+N89+N86+N79+N76</f>
        <v>20692764822.330002</v>
      </c>
    </row>
    <row r="94" spans="1:14" s="52" customFormat="1" ht="13.9" customHeight="1">
      <c r="B94" s="66" t="s">
        <v>40</v>
      </c>
      <c r="C94" s="185"/>
      <c r="D94" s="188"/>
      <c r="E94" s="188"/>
      <c r="F94" s="188"/>
      <c r="G94" s="188"/>
      <c r="H94" s="188"/>
      <c r="I94" s="188"/>
      <c r="J94" s="188"/>
      <c r="K94" s="187"/>
      <c r="L94" s="67">
        <f>L93+L71+L49</f>
        <v>1209</v>
      </c>
      <c r="M94" s="67">
        <f>M93+M71+M49</f>
        <v>21656609113</v>
      </c>
      <c r="N94" s="67">
        <f>N93+N71+N49</f>
        <v>21682561633.580002</v>
      </c>
    </row>
    <row r="95" spans="1:14" ht="12.95" customHeight="1">
      <c r="A95" s="58"/>
      <c r="N95" s="72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4" s="52" customFormat="1" ht="18.75" customHeight="1">
      <c r="B97" s="58"/>
      <c r="C97" s="69"/>
      <c r="D97" s="58"/>
      <c r="E97" s="58"/>
      <c r="F97" s="58"/>
      <c r="G97" s="58"/>
      <c r="H97" s="58"/>
      <c r="I97" s="58"/>
      <c r="J97" s="70"/>
      <c r="K97" s="71"/>
      <c r="L97" s="72"/>
      <c r="M97" s="72"/>
      <c r="N97" s="73"/>
    </row>
    <row r="98" spans="1:14" ht="12.95" customHeight="1">
      <c r="A98" s="58"/>
    </row>
  </sheetData>
  <mergeCells count="58">
    <mergeCell ref="C94:K94"/>
    <mergeCell ref="B72:N72"/>
    <mergeCell ref="C93:K93"/>
    <mergeCell ref="B80:N80"/>
    <mergeCell ref="B86:C86"/>
    <mergeCell ref="D86:K86"/>
    <mergeCell ref="B90:N90"/>
    <mergeCell ref="B92:C92"/>
    <mergeCell ref="D92:K92"/>
    <mergeCell ref="B89:C89"/>
    <mergeCell ref="D89:K89"/>
    <mergeCell ref="B87:N87"/>
    <mergeCell ref="B77:N77"/>
    <mergeCell ref="B79:C79"/>
    <mergeCell ref="D79:K79"/>
    <mergeCell ref="B74:N74"/>
    <mergeCell ref="B1:N1"/>
    <mergeCell ref="B3:N3"/>
    <mergeCell ref="B18:C18"/>
    <mergeCell ref="D18:K18"/>
    <mergeCell ref="B19:N19"/>
    <mergeCell ref="B22:C22"/>
    <mergeCell ref="D22:K22"/>
    <mergeCell ref="B27:N27"/>
    <mergeCell ref="B31:C31"/>
    <mergeCell ref="D31:K31"/>
    <mergeCell ref="B23:N23"/>
    <mergeCell ref="B26:C26"/>
    <mergeCell ref="D26:K26"/>
    <mergeCell ref="B76:C76"/>
    <mergeCell ref="D76:K76"/>
    <mergeCell ref="B52:N52"/>
    <mergeCell ref="B56:C56"/>
    <mergeCell ref="D56:K56"/>
    <mergeCell ref="B64:N64"/>
    <mergeCell ref="C71:K71"/>
    <mergeCell ref="B67:C67"/>
    <mergeCell ref="D67:K67"/>
    <mergeCell ref="B68:N68"/>
    <mergeCell ref="B70:C70"/>
    <mergeCell ref="D70:K70"/>
    <mergeCell ref="B57:N57"/>
    <mergeCell ref="B60:C60"/>
    <mergeCell ref="D60:K60"/>
    <mergeCell ref="B61:N61"/>
    <mergeCell ref="B63:C63"/>
    <mergeCell ref="D63:K63"/>
    <mergeCell ref="B50:N50"/>
    <mergeCell ref="B32:N32"/>
    <mergeCell ref="D40:K40"/>
    <mergeCell ref="B40:C40"/>
    <mergeCell ref="C49:K49"/>
    <mergeCell ref="B41:N41"/>
    <mergeCell ref="D44:K44"/>
    <mergeCell ref="B44:C44"/>
    <mergeCell ref="B45:N45"/>
    <mergeCell ref="B48:C48"/>
    <mergeCell ref="D48:K48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3"/>
  <sheetViews>
    <sheetView zoomScale="130" zoomScaleNormal="130" workbookViewId="0">
      <selection activeCell="C10" sqref="C10:D1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94" t="s">
        <v>304</v>
      </c>
      <c r="B1" s="194"/>
      <c r="C1" s="194"/>
      <c r="D1" s="194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195" t="s">
        <v>29</v>
      </c>
      <c r="B3" s="196"/>
      <c r="C3" s="196"/>
      <c r="D3" s="197"/>
    </row>
    <row r="4" spans="1:4" ht="13.5" customHeight="1">
      <c r="A4" s="46" t="s">
        <v>172</v>
      </c>
      <c r="B4" s="59" t="s">
        <v>173</v>
      </c>
      <c r="C4" s="104">
        <v>0.95</v>
      </c>
      <c r="D4" s="104">
        <v>0.95</v>
      </c>
    </row>
    <row r="5" spans="1:4" ht="13.5" customHeight="1">
      <c r="A5" s="46" t="s">
        <v>174</v>
      </c>
      <c r="B5" s="59" t="s">
        <v>175</v>
      </c>
      <c r="C5" s="104">
        <v>0.23</v>
      </c>
      <c r="D5" s="104">
        <v>0.24</v>
      </c>
    </row>
    <row r="6" spans="1:4" ht="13.5" customHeight="1">
      <c r="A6" s="46" t="s">
        <v>234</v>
      </c>
      <c r="B6" s="59" t="s">
        <v>235</v>
      </c>
      <c r="C6" s="104">
        <v>1.1000000000000001</v>
      </c>
      <c r="D6" s="104">
        <v>1.1000000000000001</v>
      </c>
    </row>
    <row r="7" spans="1:4" ht="13.5" customHeight="1">
      <c r="A7" s="46" t="s">
        <v>233</v>
      </c>
      <c r="B7" s="59" t="s">
        <v>157</v>
      </c>
      <c r="C7" s="104">
        <v>0.16</v>
      </c>
      <c r="D7" s="104">
        <v>0.16</v>
      </c>
    </row>
    <row r="8" spans="1:4" ht="13.5" customHeight="1">
      <c r="A8" s="46" t="s">
        <v>162</v>
      </c>
      <c r="B8" s="59" t="s">
        <v>163</v>
      </c>
      <c r="C8" s="47">
        <v>2.2000000000000002</v>
      </c>
      <c r="D8" s="47">
        <v>2.2000000000000002</v>
      </c>
    </row>
    <row r="9" spans="1:4" ht="13.5" customHeight="1">
      <c r="A9" s="191" t="s">
        <v>94</v>
      </c>
      <c r="B9" s="192"/>
      <c r="C9" s="192"/>
      <c r="D9" s="193"/>
    </row>
    <row r="10" spans="1:4" ht="13.5" customHeight="1">
      <c r="A10" s="46" t="s">
        <v>309</v>
      </c>
      <c r="B10" s="59" t="s">
        <v>310</v>
      </c>
      <c r="C10" s="81">
        <v>0.78</v>
      </c>
      <c r="D10" s="81">
        <v>0.78</v>
      </c>
    </row>
    <row r="11" spans="1:4" ht="13.5" customHeight="1">
      <c r="A11" s="191" t="s">
        <v>83</v>
      </c>
      <c r="B11" s="192"/>
      <c r="C11" s="192"/>
      <c r="D11" s="193"/>
    </row>
    <row r="12" spans="1:4" ht="13.5" customHeight="1">
      <c r="A12" s="46" t="s">
        <v>96</v>
      </c>
      <c r="B12" s="59" t="s">
        <v>95</v>
      </c>
      <c r="C12" s="81">
        <v>7</v>
      </c>
      <c r="D12" s="104">
        <v>7</v>
      </c>
    </row>
    <row r="13" spans="1:4" ht="13.5" customHeight="1">
      <c r="A13" s="46" t="s">
        <v>166</v>
      </c>
      <c r="B13" s="59" t="s">
        <v>167</v>
      </c>
      <c r="C13" s="81">
        <v>0.6</v>
      </c>
      <c r="D13" s="81">
        <v>0.6</v>
      </c>
    </row>
    <row r="14" spans="1:4" ht="13.5" customHeight="1">
      <c r="A14" s="46" t="s">
        <v>186</v>
      </c>
      <c r="B14" s="59" t="s">
        <v>187</v>
      </c>
      <c r="C14" s="81">
        <v>0.71</v>
      </c>
      <c r="D14" s="81">
        <v>0.71</v>
      </c>
    </row>
    <row r="15" spans="1:4" ht="13.5" customHeight="1">
      <c r="A15" s="191" t="s">
        <v>84</v>
      </c>
      <c r="B15" s="192"/>
      <c r="C15" s="192"/>
      <c r="D15" s="193"/>
    </row>
    <row r="16" spans="1:4" ht="13.5" customHeight="1">
      <c r="A16" s="46" t="s">
        <v>283</v>
      </c>
      <c r="B16" s="59" t="s">
        <v>284</v>
      </c>
      <c r="C16" s="104">
        <v>2.4</v>
      </c>
      <c r="D16" s="104">
        <v>2.4</v>
      </c>
    </row>
    <row r="17" spans="1:4" ht="13.5" customHeight="1">
      <c r="A17" s="46" t="s">
        <v>113</v>
      </c>
      <c r="B17" s="59" t="s">
        <v>114</v>
      </c>
      <c r="C17" s="104">
        <v>1.91</v>
      </c>
      <c r="D17" s="104">
        <v>1.91</v>
      </c>
    </row>
    <row r="18" spans="1:4" ht="13.5" customHeight="1">
      <c r="A18" s="46" t="s">
        <v>97</v>
      </c>
      <c r="B18" s="59" t="s">
        <v>98</v>
      </c>
      <c r="C18" s="104">
        <v>6.04</v>
      </c>
      <c r="D18" s="104">
        <v>6.04</v>
      </c>
    </row>
    <row r="19" spans="1:4" ht="13.5" customHeight="1">
      <c r="A19" s="46" t="s">
        <v>158</v>
      </c>
      <c r="B19" s="59" t="s">
        <v>127</v>
      </c>
      <c r="C19" s="104">
        <v>2.2999999999999998</v>
      </c>
      <c r="D19" s="104">
        <v>2.2999999999999998</v>
      </c>
    </row>
    <row r="20" spans="1:4" ht="13.5" customHeight="1">
      <c r="A20" s="195" t="s">
        <v>31</v>
      </c>
      <c r="B20" s="196" t="s">
        <v>31</v>
      </c>
      <c r="C20" s="196"/>
      <c r="D20" s="197"/>
    </row>
    <row r="21" spans="1:4" ht="13.5" customHeight="1">
      <c r="A21" s="46" t="s">
        <v>143</v>
      </c>
      <c r="B21" s="59" t="s">
        <v>144</v>
      </c>
      <c r="C21" s="104">
        <v>11.59</v>
      </c>
      <c r="D21" s="104">
        <v>11.55</v>
      </c>
    </row>
    <row r="22" spans="1:4" ht="13.5" customHeight="1">
      <c r="A22" s="46" t="s">
        <v>225</v>
      </c>
      <c r="B22" s="59" t="s">
        <v>226</v>
      </c>
      <c r="C22" s="104">
        <v>102.01</v>
      </c>
      <c r="D22" s="104">
        <v>102.01</v>
      </c>
    </row>
    <row r="23" spans="1:4" ht="13.5" customHeight="1">
      <c r="A23" s="46" t="s">
        <v>215</v>
      </c>
      <c r="B23" s="59" t="s">
        <v>216</v>
      </c>
      <c r="C23" s="104">
        <v>14.05</v>
      </c>
      <c r="D23" s="104">
        <v>14.05</v>
      </c>
    </row>
    <row r="24" spans="1:4" ht="13.5" customHeight="1">
      <c r="A24" s="195" t="s">
        <v>85</v>
      </c>
      <c r="B24" s="196"/>
      <c r="C24" s="196"/>
      <c r="D24" s="197"/>
    </row>
    <row r="25" spans="1:4" ht="13.5" customHeight="1">
      <c r="A25" s="46" t="s">
        <v>182</v>
      </c>
      <c r="B25" s="59" t="s">
        <v>183</v>
      </c>
      <c r="C25" s="63">
        <v>2.11</v>
      </c>
      <c r="D25" s="104">
        <v>2.11</v>
      </c>
    </row>
    <row r="26" spans="1:4" ht="13.5" customHeight="1">
      <c r="A26" s="46" t="s">
        <v>209</v>
      </c>
      <c r="B26" s="59" t="s">
        <v>210</v>
      </c>
      <c r="C26" s="63">
        <v>9</v>
      </c>
      <c r="D26" s="63">
        <v>9</v>
      </c>
    </row>
    <row r="27" spans="1:4" ht="13.5" customHeight="1">
      <c r="A27" s="46" t="s">
        <v>188</v>
      </c>
      <c r="B27" s="59" t="s">
        <v>189</v>
      </c>
      <c r="C27" s="104">
        <v>4.5</v>
      </c>
      <c r="D27" s="63">
        <v>4.5</v>
      </c>
    </row>
    <row r="28" spans="1:4" ht="13.5" customHeight="1">
      <c r="A28" s="74" t="s">
        <v>41</v>
      </c>
      <c r="B28" s="74" t="s">
        <v>20</v>
      </c>
      <c r="C28" s="74" t="s">
        <v>93</v>
      </c>
      <c r="D28" s="74" t="s">
        <v>19</v>
      </c>
    </row>
    <row r="29" spans="1:4" ht="13.5" customHeight="1">
      <c r="A29" s="191" t="s">
        <v>29</v>
      </c>
      <c r="B29" s="192"/>
      <c r="C29" s="192"/>
      <c r="D29" s="193"/>
    </row>
    <row r="30" spans="1:4" ht="13.5" customHeight="1">
      <c r="A30" s="110" t="s">
        <v>299</v>
      </c>
      <c r="B30" s="111" t="s">
        <v>300</v>
      </c>
      <c r="C30" s="104">
        <v>1.05</v>
      </c>
      <c r="D30" s="104">
        <v>1.05</v>
      </c>
    </row>
    <row r="31" spans="1:4" ht="13.5" customHeight="1">
      <c r="A31" s="110" t="s">
        <v>287</v>
      </c>
      <c r="B31" s="111" t="s">
        <v>288</v>
      </c>
      <c r="C31" s="104">
        <v>0.09</v>
      </c>
      <c r="D31" s="104">
        <v>0.09</v>
      </c>
    </row>
    <row r="32" spans="1:4" ht="13.5" customHeight="1">
      <c r="A32" s="46" t="s">
        <v>271</v>
      </c>
      <c r="B32" s="59" t="s">
        <v>272</v>
      </c>
      <c r="C32" s="104">
        <v>1</v>
      </c>
      <c r="D32" s="104">
        <v>1</v>
      </c>
    </row>
    <row r="33" spans="1:4" ht="13.5" customHeight="1">
      <c r="A33" s="46" t="s">
        <v>180</v>
      </c>
      <c r="B33" s="59" t="s">
        <v>181</v>
      </c>
      <c r="C33" s="104">
        <v>1.01</v>
      </c>
      <c r="D33" s="104">
        <v>1.01</v>
      </c>
    </row>
    <row r="34" spans="1:4" ht="13.5" customHeight="1">
      <c r="A34" s="46" t="s">
        <v>267</v>
      </c>
      <c r="B34" s="59" t="s">
        <v>268</v>
      </c>
      <c r="C34" s="86">
        <v>0.85</v>
      </c>
      <c r="D34" s="81">
        <v>0.85</v>
      </c>
    </row>
    <row r="35" spans="1:4" ht="13.5" customHeight="1">
      <c r="A35" s="46" t="s">
        <v>126</v>
      </c>
      <c r="B35" s="59" t="s">
        <v>125</v>
      </c>
      <c r="C35" s="86">
        <v>1</v>
      </c>
      <c r="D35" s="86">
        <v>1</v>
      </c>
    </row>
    <row r="36" spans="1:4" ht="13.5" customHeight="1">
      <c r="A36" s="46" t="s">
        <v>253</v>
      </c>
      <c r="B36" s="59" t="s">
        <v>254</v>
      </c>
      <c r="C36" s="86">
        <v>1</v>
      </c>
      <c r="D36" s="94">
        <v>1</v>
      </c>
    </row>
    <row r="37" spans="1:4" ht="13.5" customHeight="1">
      <c r="A37" s="89" t="s">
        <v>227</v>
      </c>
      <c r="B37" s="90" t="s">
        <v>228</v>
      </c>
      <c r="C37" s="86">
        <v>1</v>
      </c>
      <c r="D37" s="86">
        <v>1</v>
      </c>
    </row>
    <row r="38" spans="1:4" ht="13.5" customHeight="1">
      <c r="A38" s="46" t="s">
        <v>195</v>
      </c>
      <c r="B38" s="59" t="s">
        <v>196</v>
      </c>
      <c r="C38" s="86">
        <v>0.75</v>
      </c>
      <c r="D38" s="86">
        <v>0.75</v>
      </c>
    </row>
    <row r="39" spans="1:4" ht="13.5" customHeight="1">
      <c r="A39" s="46" t="s">
        <v>153</v>
      </c>
      <c r="B39" s="59" t="s">
        <v>154</v>
      </c>
      <c r="C39" s="86">
        <v>1</v>
      </c>
      <c r="D39" s="86">
        <v>1</v>
      </c>
    </row>
    <row r="40" spans="1:4" ht="13.5" customHeight="1">
      <c r="A40" s="46" t="s">
        <v>101</v>
      </c>
      <c r="B40" s="59" t="s">
        <v>102</v>
      </c>
      <c r="C40" s="86">
        <v>0.94</v>
      </c>
      <c r="D40" s="86">
        <v>0.94</v>
      </c>
    </row>
    <row r="41" spans="1:4" ht="13.5" customHeight="1">
      <c r="A41" s="87" t="s">
        <v>219</v>
      </c>
      <c r="B41" s="88" t="s">
        <v>220</v>
      </c>
      <c r="C41" s="86">
        <v>1</v>
      </c>
      <c r="D41" s="86">
        <v>1</v>
      </c>
    </row>
    <row r="42" spans="1:4" ht="13.5" customHeight="1">
      <c r="A42" s="46" t="s">
        <v>248</v>
      </c>
      <c r="B42" s="59" t="s">
        <v>249</v>
      </c>
      <c r="C42" s="104">
        <v>0.11</v>
      </c>
      <c r="D42" s="104">
        <v>0.11</v>
      </c>
    </row>
    <row r="43" spans="1:4" ht="13.5" customHeight="1">
      <c r="A43" s="191" t="s">
        <v>161</v>
      </c>
      <c r="B43" s="192"/>
      <c r="C43" s="192"/>
      <c r="D43" s="193"/>
    </row>
    <row r="44" spans="1:4" ht="13.5" customHeight="1">
      <c r="A44" s="46" t="s">
        <v>160</v>
      </c>
      <c r="B44" s="59" t="s">
        <v>159</v>
      </c>
      <c r="C44" s="81">
        <v>1.26</v>
      </c>
      <c r="D44" s="81">
        <v>1.26</v>
      </c>
    </row>
    <row r="45" spans="1:4" ht="13.5" customHeight="1">
      <c r="A45" s="46" t="s">
        <v>270</v>
      </c>
      <c r="B45" s="59" t="s">
        <v>269</v>
      </c>
      <c r="C45" s="81">
        <v>0.69</v>
      </c>
      <c r="D45" s="81">
        <v>0.69</v>
      </c>
    </row>
    <row r="46" spans="1:4" ht="13.5" customHeight="1">
      <c r="A46" s="191" t="s">
        <v>84</v>
      </c>
      <c r="B46" s="192"/>
      <c r="C46" s="192"/>
      <c r="D46" s="193"/>
    </row>
    <row r="47" spans="1:4" ht="13.5" customHeight="1">
      <c r="A47" s="46" t="s">
        <v>280</v>
      </c>
      <c r="B47" s="59" t="s">
        <v>279</v>
      </c>
      <c r="C47" s="86">
        <v>2.86</v>
      </c>
      <c r="D47" s="86">
        <v>2.86</v>
      </c>
    </row>
    <row r="48" spans="1:4" ht="13.5" customHeight="1">
      <c r="A48" s="76" t="s">
        <v>145</v>
      </c>
      <c r="B48" s="77" t="s">
        <v>146</v>
      </c>
      <c r="C48" s="86">
        <v>100</v>
      </c>
      <c r="D48" s="86">
        <v>100</v>
      </c>
    </row>
    <row r="49" spans="1:4" ht="13.5" customHeight="1">
      <c r="A49" s="191" t="s">
        <v>83</v>
      </c>
      <c r="B49" s="192"/>
      <c r="C49" s="192"/>
      <c r="D49" s="193"/>
    </row>
    <row r="50" spans="1:4" ht="13.5" customHeight="1">
      <c r="A50" s="46" t="s">
        <v>128</v>
      </c>
      <c r="B50" s="68" t="s">
        <v>129</v>
      </c>
      <c r="C50" s="63">
        <v>1</v>
      </c>
      <c r="D50" s="75">
        <v>1</v>
      </c>
    </row>
    <row r="51" spans="1:4" ht="13.5" customHeight="1">
      <c r="A51" s="74" t="s">
        <v>41</v>
      </c>
      <c r="B51" s="74" t="s">
        <v>20</v>
      </c>
      <c r="C51" s="74" t="s">
        <v>93</v>
      </c>
      <c r="D51" s="74" t="s">
        <v>19</v>
      </c>
    </row>
    <row r="52" spans="1:4" ht="13.5" customHeight="1">
      <c r="A52" s="191" t="s">
        <v>83</v>
      </c>
      <c r="B52" s="192"/>
      <c r="C52" s="192"/>
      <c r="D52" s="193"/>
    </row>
    <row r="53" spans="1:4" ht="13.5" customHeight="1">
      <c r="A53" s="97" t="s">
        <v>86</v>
      </c>
      <c r="B53" s="98" t="s">
        <v>42</v>
      </c>
      <c r="C53" s="94">
        <v>1.5</v>
      </c>
      <c r="D53" s="104">
        <v>1.5</v>
      </c>
    </row>
  </sheetData>
  <mergeCells count="12">
    <mergeCell ref="A1:D1"/>
    <mergeCell ref="A3:D3"/>
    <mergeCell ref="A24:D24"/>
    <mergeCell ref="A29:D29"/>
    <mergeCell ref="A20:D20"/>
    <mergeCell ref="A15:D15"/>
    <mergeCell ref="A11:D11"/>
    <mergeCell ref="A43:D43"/>
    <mergeCell ref="A46:D46"/>
    <mergeCell ref="A49:D49"/>
    <mergeCell ref="A9:D9"/>
    <mergeCell ref="A52:D5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19"/>
  <sheetViews>
    <sheetView workbookViewId="0">
      <selection activeCell="I6" sqref="I6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253" t="s">
        <v>0</v>
      </c>
      <c r="C1" s="253"/>
      <c r="D1" s="253"/>
      <c r="E1" s="253"/>
      <c r="F1" s="254"/>
      <c r="H1" s="255"/>
      <c r="I1" s="255"/>
    </row>
    <row r="2" spans="1:9" ht="18">
      <c r="B2" s="253" t="s">
        <v>311</v>
      </c>
      <c r="C2" s="253"/>
      <c r="D2" s="253"/>
      <c r="E2" s="253"/>
      <c r="F2" s="253"/>
      <c r="H2" s="255"/>
      <c r="I2" s="255"/>
    </row>
    <row r="3" spans="1:9" ht="18">
      <c r="B3" s="256" t="s">
        <v>312</v>
      </c>
      <c r="C3" s="257"/>
      <c r="D3" s="258"/>
      <c r="E3" s="254"/>
      <c r="F3" s="254"/>
      <c r="H3" s="255"/>
      <c r="I3" s="255"/>
    </row>
    <row r="4" spans="1:9" ht="18">
      <c r="B4" s="256"/>
      <c r="C4" s="257"/>
      <c r="D4" s="258"/>
      <c r="E4" s="254"/>
      <c r="F4" s="254"/>
      <c r="H4" s="255"/>
      <c r="I4" s="255"/>
    </row>
    <row r="5" spans="1:9" ht="18">
      <c r="B5" s="256"/>
      <c r="C5" s="257"/>
      <c r="D5" s="258"/>
      <c r="E5" s="254"/>
      <c r="F5" s="254"/>
      <c r="H5" s="255"/>
      <c r="I5" s="255"/>
    </row>
    <row r="6" spans="1:9" ht="17.100000000000001" customHeight="1">
      <c r="B6" s="259" t="s">
        <v>313</v>
      </c>
      <c r="C6" s="260"/>
      <c r="D6" s="260"/>
      <c r="E6" s="261"/>
      <c r="F6" s="261"/>
      <c r="H6" s="255"/>
      <c r="I6" s="255"/>
    </row>
    <row r="7" spans="1:9">
      <c r="B7" s="262" t="s">
        <v>41</v>
      </c>
      <c r="C7" s="263" t="s">
        <v>20</v>
      </c>
      <c r="D7" s="264" t="s">
        <v>314</v>
      </c>
      <c r="E7" s="265" t="s">
        <v>315</v>
      </c>
      <c r="F7" s="265" t="s">
        <v>316</v>
      </c>
      <c r="H7" s="255"/>
      <c r="I7" s="255"/>
    </row>
    <row r="8" spans="1:9" ht="17.100000000000001" customHeight="1">
      <c r="B8" s="266" t="s">
        <v>29</v>
      </c>
      <c r="C8" s="267"/>
      <c r="D8" s="267"/>
      <c r="E8" s="267"/>
      <c r="F8" s="268"/>
    </row>
    <row r="9" spans="1:9" ht="17.100000000000001" customHeight="1">
      <c r="A9" s="114"/>
      <c r="B9" s="269" t="s">
        <v>317</v>
      </c>
      <c r="C9" s="269" t="s">
        <v>262</v>
      </c>
      <c r="D9" s="270">
        <v>3</v>
      </c>
      <c r="E9" s="271">
        <v>58130</v>
      </c>
      <c r="F9" s="271">
        <v>99402.3</v>
      </c>
    </row>
    <row r="10" spans="1:9" ht="17.100000000000001" customHeight="1">
      <c r="A10" s="114"/>
      <c r="B10" s="272" t="s">
        <v>318</v>
      </c>
      <c r="C10" s="273"/>
      <c r="D10" s="270">
        <f>SUM(D9)</f>
        <v>3</v>
      </c>
      <c r="E10" s="271">
        <f>SUM(E9)</f>
        <v>58130</v>
      </c>
      <c r="F10" s="271">
        <f>SUM(F9)</f>
        <v>99402.3</v>
      </c>
    </row>
    <row r="11" spans="1:9">
      <c r="A11" s="114"/>
      <c r="B11" s="274" t="s">
        <v>40</v>
      </c>
      <c r="C11" s="275"/>
      <c r="D11" s="270">
        <f>D10</f>
        <v>3</v>
      </c>
      <c r="E11" s="271">
        <f>E10</f>
        <v>58130</v>
      </c>
      <c r="F11" s="271">
        <f>F10</f>
        <v>99402.3</v>
      </c>
    </row>
    <row r="12" spans="1:9">
      <c r="A12" s="114"/>
      <c r="B12" s="276"/>
      <c r="C12" s="276"/>
      <c r="D12" s="277"/>
      <c r="E12" s="278"/>
      <c r="F12" s="278"/>
    </row>
    <row r="13" spans="1:9">
      <c r="A13" s="114"/>
      <c r="B13" s="114"/>
      <c r="D13" s="279"/>
      <c r="E13" s="280"/>
      <c r="F13" s="280"/>
    </row>
    <row r="14" spans="1:9">
      <c r="A14" s="281"/>
      <c r="B14" s="281"/>
      <c r="C14" s="282"/>
    </row>
    <row r="15" spans="1:9">
      <c r="A15" s="281"/>
      <c r="B15" s="281"/>
      <c r="C15" s="282"/>
    </row>
    <row r="16" spans="1:9">
      <c r="A16" s="281"/>
      <c r="B16" s="281"/>
      <c r="C16" s="282"/>
    </row>
    <row r="17" spans="1:3">
      <c r="A17" s="281"/>
      <c r="B17" s="281"/>
      <c r="C17" s="282"/>
    </row>
    <row r="18" spans="1:3">
      <c r="A18" s="281"/>
      <c r="B18" s="281"/>
      <c r="C18" s="282"/>
    </row>
    <row r="19" spans="1:3">
      <c r="A19" s="281"/>
      <c r="B19" s="281"/>
      <c r="C19" s="282"/>
    </row>
  </sheetData>
  <mergeCells count="5">
    <mergeCell ref="B1:E1"/>
    <mergeCell ref="B2:F2"/>
    <mergeCell ref="B6:D6"/>
    <mergeCell ref="B8:F8"/>
    <mergeCell ref="B11:C11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zoomScale="120" zoomScaleNormal="120" workbookViewId="0">
      <selection activeCell="G8" sqref="G8:I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198" t="s">
        <v>0</v>
      </c>
      <c r="C1" s="199"/>
      <c r="D1" s="200"/>
      <c r="E1" s="6"/>
      <c r="F1" s="10"/>
      <c r="G1" s="10"/>
      <c r="H1" s="10"/>
      <c r="I1" s="10"/>
    </row>
    <row r="2" spans="2:9" ht="10.5" customHeight="1">
      <c r="B2" s="201"/>
      <c r="C2" s="202"/>
      <c r="D2" s="203"/>
      <c r="E2" s="6"/>
      <c r="F2" s="10"/>
      <c r="G2" s="10"/>
      <c r="H2" s="10"/>
      <c r="I2" s="10"/>
    </row>
    <row r="3" spans="2:9" ht="18" customHeight="1">
      <c r="B3" s="101" t="s">
        <v>303</v>
      </c>
      <c r="C3" s="6"/>
      <c r="D3" s="6"/>
      <c r="E3" s="6"/>
      <c r="F3" s="6"/>
      <c r="G3" s="6"/>
      <c r="H3" s="6"/>
      <c r="I3" s="6"/>
    </row>
    <row r="4" spans="2:9" ht="18" customHeight="1">
      <c r="B4" s="101"/>
      <c r="C4" s="6"/>
      <c r="D4" s="6"/>
      <c r="E4" s="6"/>
      <c r="F4" s="6"/>
      <c r="G4" s="6"/>
      <c r="H4" s="6"/>
      <c r="I4" s="6"/>
    </row>
    <row r="5" spans="2:9" ht="18" customHeight="1">
      <c r="B5" s="221" t="s">
        <v>305</v>
      </c>
      <c r="C5" s="222"/>
      <c r="D5" s="222"/>
      <c r="E5" s="222"/>
      <c r="F5" s="222"/>
      <c r="G5" s="222"/>
      <c r="H5" s="222"/>
      <c r="I5" s="223"/>
    </row>
    <row r="6" spans="2:9" ht="30.75" customHeight="1">
      <c r="B6" s="120" t="s">
        <v>15</v>
      </c>
      <c r="C6" s="121" t="s">
        <v>20</v>
      </c>
      <c r="D6" s="121" t="s">
        <v>22</v>
      </c>
      <c r="E6" s="121" t="s">
        <v>23</v>
      </c>
      <c r="F6" s="121" t="s">
        <v>24</v>
      </c>
      <c r="G6" s="122" t="s">
        <v>28</v>
      </c>
      <c r="H6" s="122" t="s">
        <v>18</v>
      </c>
      <c r="I6" s="123" t="s">
        <v>7</v>
      </c>
    </row>
    <row r="7" spans="2:9" ht="18" customHeight="1">
      <c r="B7" s="224" t="s">
        <v>29</v>
      </c>
      <c r="C7" s="225"/>
      <c r="D7" s="225"/>
      <c r="E7" s="225"/>
      <c r="F7" s="225"/>
      <c r="G7" s="225"/>
      <c r="H7" s="225"/>
      <c r="I7" s="226"/>
    </row>
    <row r="8" spans="2:9" ht="18" customHeight="1">
      <c r="B8" s="124" t="s">
        <v>44</v>
      </c>
      <c r="C8" s="125" t="s">
        <v>250</v>
      </c>
      <c r="D8" s="126">
        <v>0.16</v>
      </c>
      <c r="E8" s="126">
        <v>0.15</v>
      </c>
      <c r="F8" s="126">
        <v>0.16</v>
      </c>
      <c r="G8" s="109">
        <v>8</v>
      </c>
      <c r="H8" s="109">
        <v>10530000</v>
      </c>
      <c r="I8" s="109">
        <v>1654400</v>
      </c>
    </row>
    <row r="9" spans="2:9" ht="18" customHeight="1">
      <c r="B9" s="127" t="s">
        <v>295</v>
      </c>
      <c r="C9" s="227"/>
      <c r="D9" s="216"/>
      <c r="E9" s="216"/>
      <c r="F9" s="228"/>
      <c r="G9" s="128">
        <f>SUM(G8:G8)</f>
        <v>8</v>
      </c>
      <c r="H9" s="128">
        <f>SUM(H8:H8)</f>
        <v>10530000</v>
      </c>
      <c r="I9" s="128">
        <f>SUM(I8:I8)</f>
        <v>1654400</v>
      </c>
    </row>
    <row r="10" spans="2:9" ht="18" customHeight="1">
      <c r="B10" s="129" t="s">
        <v>296</v>
      </c>
      <c r="C10" s="218"/>
      <c r="D10" s="219"/>
      <c r="E10" s="219"/>
      <c r="F10" s="220"/>
      <c r="G10" s="130">
        <f>G9</f>
        <v>8</v>
      </c>
      <c r="H10" s="130">
        <f t="shared" ref="H10:I10" si="0">H9</f>
        <v>10530000</v>
      </c>
      <c r="I10" s="130">
        <f t="shared" si="0"/>
        <v>1654400</v>
      </c>
    </row>
    <row r="11" spans="2:9" ht="18" customHeight="1">
      <c r="B11" s="101"/>
      <c r="C11" s="6"/>
      <c r="D11" s="6"/>
      <c r="E11" s="6"/>
      <c r="F11" s="6"/>
      <c r="G11" s="6"/>
      <c r="H11" s="6"/>
      <c r="I11" s="6"/>
    </row>
    <row r="12" spans="2:9" ht="18" customHeight="1">
      <c r="B12" s="214" t="s">
        <v>118</v>
      </c>
      <c r="C12" s="215"/>
      <c r="D12" s="215"/>
      <c r="E12" s="215"/>
      <c r="F12" s="215"/>
      <c r="G12" s="215"/>
      <c r="H12" s="215"/>
      <c r="I12" s="215"/>
    </row>
    <row r="13" spans="2:9" ht="18" customHeight="1">
      <c r="B13" s="204" t="s">
        <v>15</v>
      </c>
      <c r="C13" s="205"/>
      <c r="D13" s="206"/>
      <c r="E13" s="204" t="s">
        <v>20</v>
      </c>
      <c r="F13" s="206"/>
      <c r="G13" s="217" t="s">
        <v>45</v>
      </c>
      <c r="H13" s="205"/>
      <c r="I13" s="206"/>
    </row>
    <row r="14" spans="2:9" ht="12.95" customHeight="1">
      <c r="B14" s="212" t="s">
        <v>29</v>
      </c>
      <c r="C14" s="189"/>
      <c r="D14" s="189"/>
      <c r="E14" s="189"/>
      <c r="F14" s="189"/>
      <c r="G14" s="189"/>
      <c r="H14" s="189"/>
      <c r="I14" s="213"/>
    </row>
    <row r="15" spans="2:9" ht="12.95" customHeight="1">
      <c r="B15" s="232" t="s">
        <v>257</v>
      </c>
      <c r="C15" s="208"/>
      <c r="D15" s="233"/>
      <c r="E15" s="234" t="s">
        <v>258</v>
      </c>
      <c r="F15" s="228"/>
      <c r="G15" s="234" t="s">
        <v>72</v>
      </c>
      <c r="H15" s="216"/>
      <c r="I15" s="228"/>
    </row>
    <row r="16" spans="2:9" ht="12.95" customHeight="1">
      <c r="B16" s="207" t="s">
        <v>194</v>
      </c>
      <c r="C16" s="208"/>
      <c r="D16" s="209"/>
      <c r="E16" s="210" t="s">
        <v>193</v>
      </c>
      <c r="F16" s="211"/>
      <c r="G16" s="210">
        <v>3</v>
      </c>
      <c r="H16" s="216"/>
      <c r="I16" s="211"/>
    </row>
    <row r="17" spans="2:9" ht="12.95" customHeight="1">
      <c r="B17" s="212" t="s">
        <v>84</v>
      </c>
      <c r="C17" s="189"/>
      <c r="D17" s="189"/>
      <c r="E17" s="189"/>
      <c r="F17" s="189"/>
      <c r="G17" s="189"/>
      <c r="H17" s="189"/>
      <c r="I17" s="213"/>
    </row>
    <row r="18" spans="2:9" ht="12.95" customHeight="1">
      <c r="B18" s="232" t="s">
        <v>259</v>
      </c>
      <c r="C18" s="208"/>
      <c r="D18" s="233"/>
      <c r="E18" s="234" t="s">
        <v>260</v>
      </c>
      <c r="F18" s="228"/>
      <c r="G18" s="234">
        <v>2.8</v>
      </c>
      <c r="H18" s="216"/>
      <c r="I18" s="228"/>
    </row>
    <row r="19" spans="2:9" ht="12.95" customHeight="1">
      <c r="B19" s="243" t="s">
        <v>73</v>
      </c>
      <c r="C19" s="244"/>
      <c r="D19" s="244"/>
      <c r="E19" s="244"/>
      <c r="F19" s="244"/>
      <c r="G19" s="244"/>
      <c r="H19" s="244"/>
      <c r="I19" s="245"/>
    </row>
    <row r="20" spans="2:9" ht="12.95" customHeight="1">
      <c r="B20" s="229" t="s">
        <v>107</v>
      </c>
      <c r="C20" s="208"/>
      <c r="D20" s="230"/>
      <c r="E20" s="227" t="s">
        <v>108</v>
      </c>
      <c r="F20" s="231"/>
      <c r="G20" s="227">
        <v>9.0500000000000007</v>
      </c>
      <c r="H20" s="216"/>
      <c r="I20" s="231"/>
    </row>
    <row r="21" spans="2:9" ht="12.95" customHeight="1">
      <c r="B21" s="229" t="s">
        <v>273</v>
      </c>
      <c r="C21" s="208"/>
      <c r="D21" s="230"/>
      <c r="E21" s="227" t="s">
        <v>274</v>
      </c>
      <c r="F21" s="231"/>
      <c r="G21" s="227">
        <v>10</v>
      </c>
      <c r="H21" s="216"/>
      <c r="I21" s="231"/>
    </row>
    <row r="22" spans="2:9" ht="12.95" customHeight="1">
      <c r="B22" s="229" t="s">
        <v>106</v>
      </c>
      <c r="C22" s="208"/>
      <c r="D22" s="230"/>
      <c r="E22" s="227" t="s">
        <v>105</v>
      </c>
      <c r="F22" s="231"/>
      <c r="G22" s="227">
        <v>1</v>
      </c>
      <c r="H22" s="216"/>
      <c r="I22" s="231"/>
    </row>
    <row r="23" spans="2:9" ht="12.95" customHeight="1">
      <c r="B23" s="235" t="s">
        <v>111</v>
      </c>
      <c r="C23" s="236"/>
      <c r="D23" s="237"/>
      <c r="E23" s="240" t="s">
        <v>112</v>
      </c>
      <c r="F23" s="242"/>
      <c r="G23" s="240">
        <v>1</v>
      </c>
      <c r="H23" s="241"/>
      <c r="I23" s="242"/>
    </row>
    <row r="24" spans="2:9" ht="12.95" customHeight="1">
      <c r="B24" s="235" t="s">
        <v>130</v>
      </c>
      <c r="C24" s="236"/>
      <c r="D24" s="237"/>
      <c r="E24" s="240" t="s">
        <v>131</v>
      </c>
      <c r="F24" s="242"/>
      <c r="G24" s="240" t="s">
        <v>72</v>
      </c>
      <c r="H24" s="241"/>
      <c r="I24" s="242"/>
    </row>
    <row r="25" spans="2:9" ht="12.95" customHeight="1">
      <c r="B25" s="246" t="s">
        <v>94</v>
      </c>
      <c r="C25" s="247"/>
      <c r="D25" s="247"/>
      <c r="E25" s="247"/>
      <c r="F25" s="247"/>
      <c r="G25" s="247"/>
      <c r="H25" s="247"/>
      <c r="I25" s="248"/>
    </row>
    <row r="26" spans="2:9" ht="12.95" customHeight="1">
      <c r="B26" s="239" t="s">
        <v>231</v>
      </c>
      <c r="C26" s="208"/>
      <c r="D26" s="233"/>
      <c r="E26" s="238" t="s">
        <v>232</v>
      </c>
      <c r="F26" s="228"/>
      <c r="G26" s="238">
        <v>1</v>
      </c>
      <c r="H26" s="216"/>
      <c r="I26" s="228"/>
    </row>
    <row r="27" spans="2:9" ht="12.95" customHeight="1">
      <c r="B27" s="239" t="s">
        <v>255</v>
      </c>
      <c r="C27" s="208"/>
      <c r="D27" s="233"/>
      <c r="E27" s="238" t="s">
        <v>256</v>
      </c>
      <c r="F27" s="228"/>
      <c r="G27" s="238" t="s">
        <v>72</v>
      </c>
      <c r="H27" s="216"/>
      <c r="I27" s="228"/>
    </row>
    <row r="28" spans="2:9" ht="12.95" customHeight="1">
      <c r="B28" s="239" t="s">
        <v>214</v>
      </c>
      <c r="C28" s="208"/>
      <c r="D28" s="233"/>
      <c r="E28" s="238" t="s">
        <v>213</v>
      </c>
      <c r="F28" s="228"/>
      <c r="G28" s="238">
        <v>0.5</v>
      </c>
      <c r="H28" s="216"/>
      <c r="I28" s="228"/>
    </row>
    <row r="29" spans="2:9" ht="12.95" customHeight="1">
      <c r="B29" s="235" t="s">
        <v>221</v>
      </c>
      <c r="C29" s="236"/>
      <c r="D29" s="237"/>
      <c r="E29" s="249" t="s">
        <v>222</v>
      </c>
      <c r="F29" s="249"/>
      <c r="G29" s="240" t="s">
        <v>72</v>
      </c>
      <c r="H29" s="241"/>
      <c r="I29" s="242"/>
    </row>
    <row r="30" spans="2:9" ht="12.95" customHeight="1">
      <c r="B30" s="235" t="s">
        <v>110</v>
      </c>
      <c r="C30" s="236"/>
      <c r="D30" s="237"/>
      <c r="E30" s="240" t="s">
        <v>109</v>
      </c>
      <c r="F30" s="242"/>
      <c r="G30" s="240" t="s">
        <v>72</v>
      </c>
      <c r="H30" s="241"/>
      <c r="I30" s="242"/>
    </row>
    <row r="31" spans="2:9" ht="25.5" customHeight="1"/>
    <row r="32" spans="2:9" ht="22.5"/>
  </sheetData>
  <mergeCells count="52">
    <mergeCell ref="B30:D30"/>
    <mergeCell ref="E30:F30"/>
    <mergeCell ref="G30:I30"/>
    <mergeCell ref="B25:I25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  <mergeCell ref="B23:D23"/>
    <mergeCell ref="E26:F26"/>
    <mergeCell ref="G26:I26"/>
    <mergeCell ref="B15:D15"/>
    <mergeCell ref="E15:F15"/>
    <mergeCell ref="G15:I15"/>
    <mergeCell ref="B26:D26"/>
    <mergeCell ref="B21:D21"/>
    <mergeCell ref="E21:F21"/>
    <mergeCell ref="G21:I21"/>
    <mergeCell ref="G24:I24"/>
    <mergeCell ref="B24:D24"/>
    <mergeCell ref="E24:F24"/>
    <mergeCell ref="E23:F23"/>
    <mergeCell ref="G23:I23"/>
    <mergeCell ref="B19:I19"/>
    <mergeCell ref="B17:I17"/>
    <mergeCell ref="B22:D22"/>
    <mergeCell ref="E22:F22"/>
    <mergeCell ref="G22:I22"/>
    <mergeCell ref="B18:D18"/>
    <mergeCell ref="E18:F18"/>
    <mergeCell ref="G18:I18"/>
    <mergeCell ref="B20:D20"/>
    <mergeCell ref="E20:F20"/>
    <mergeCell ref="G20:I20"/>
    <mergeCell ref="B1:D2"/>
    <mergeCell ref="B13:D13"/>
    <mergeCell ref="E13:F13"/>
    <mergeCell ref="B16:D16"/>
    <mergeCell ref="E16:F16"/>
    <mergeCell ref="B14:I14"/>
    <mergeCell ref="B12:I12"/>
    <mergeCell ref="G16:I16"/>
    <mergeCell ref="G13:I13"/>
    <mergeCell ref="C10:F10"/>
    <mergeCell ref="B5:I5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0" t="s">
        <v>0</v>
      </c>
      <c r="C1" s="250"/>
      <c r="D1" s="5"/>
      <c r="E1" s="5"/>
      <c r="F1" s="5"/>
    </row>
    <row r="2" spans="1:6" ht="27.95" customHeight="1">
      <c r="A2" s="4"/>
      <c r="B2" s="251" t="s">
        <v>303</v>
      </c>
      <c r="C2" s="251"/>
      <c r="D2" s="251"/>
      <c r="E2" s="251"/>
      <c r="F2" s="251"/>
    </row>
    <row r="3" spans="1:6" ht="42.75" customHeight="1">
      <c r="B3" s="221" t="s">
        <v>46</v>
      </c>
      <c r="C3" s="222"/>
      <c r="D3" s="222"/>
      <c r="E3" s="222"/>
      <c r="F3" s="222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06" t="s">
        <v>77</v>
      </c>
      <c r="C12" s="107" t="s">
        <v>56</v>
      </c>
      <c r="D12" s="108" t="s">
        <v>119</v>
      </c>
      <c r="E12" s="112">
        <v>511000</v>
      </c>
      <c r="F12" s="119"/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120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121</v>
      </c>
      <c r="E15" s="14">
        <v>978181.82</v>
      </c>
      <c r="F15" s="16" t="s">
        <v>54</v>
      </c>
    </row>
    <row r="16" spans="1:6" ht="20.100000000000001" customHeight="1">
      <c r="B16" s="11" t="s">
        <v>136</v>
      </c>
      <c r="C16" s="17" t="s">
        <v>51</v>
      </c>
      <c r="D16" s="15" t="s">
        <v>138</v>
      </c>
      <c r="E16" s="14" t="s">
        <v>54</v>
      </c>
      <c r="F16" s="16" t="s">
        <v>54</v>
      </c>
    </row>
    <row r="17" spans="2:6" ht="20.100000000000001" customHeight="1">
      <c r="B17" s="11" t="s">
        <v>137</v>
      </c>
      <c r="C17" s="17" t="s">
        <v>56</v>
      </c>
      <c r="D17" s="15" t="s">
        <v>139</v>
      </c>
      <c r="E17" s="14" t="s">
        <v>54</v>
      </c>
      <c r="F17" s="16" t="s">
        <v>54</v>
      </c>
    </row>
    <row r="18" spans="2:6" ht="20.100000000000001" customHeight="1">
      <c r="B18" s="11" t="s">
        <v>136</v>
      </c>
      <c r="C18" s="17" t="s">
        <v>56</v>
      </c>
      <c r="D18" s="15" t="s">
        <v>140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2026-06-02T10:43:53Z</cp:lastPrinted>
  <dcterms:created xsi:type="dcterms:W3CDTF">2024-09-12T06:50:39Z</dcterms:created>
  <dcterms:modified xsi:type="dcterms:W3CDTF">2026-06-02T10:47:31Z</dcterms:modified>
</cp:coreProperties>
</file>